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9526D17C-6E75-461D-B75D-226B4065D833}" xr6:coauthVersionLast="43" xr6:coauthVersionMax="43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ΠΙΝΑΚΑΣ ΠΡΟΣΛΗΠΤΕΩΝ" sheetId="8" r:id="rId1"/>
    <sheet name="ΥΔΡΑΥΛΙΚΟΙ_ΚΑΤΑΤΑΞΗΣ_ΚΥΡΙΟΣ" sheetId="12" r:id="rId2"/>
    <sheet name="ΥΔΡΑΥΛΙΚΟΙ_ΚΑΤΑΤΑΞΗΣ_ΜΕ ΓΕΝ ΕΜΠ" sheetId="4" r:id="rId3"/>
    <sheet name="ΠΙΝΑΚΑΣ ΠΟΛΥΤΕΚΝΩΝ_ΜΕ" sheetId="10" r:id="rId4"/>
    <sheet name="ΑΠΟΡΡΙΠΤΕΟΙ" sheetId="7" r:id="rId5"/>
    <sheet name="Φύλλο1" sheetId="11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2" l="1"/>
  <c r="T5" i="12"/>
  <c r="N5" i="12"/>
  <c r="P5" i="12"/>
  <c r="R5" i="12"/>
  <c r="X5" i="12"/>
  <c r="Z5" i="12"/>
  <c r="V5" i="12"/>
  <c r="AA5" i="12"/>
  <c r="J5" i="12"/>
  <c r="H4" i="12"/>
  <c r="T4" i="12"/>
  <c r="N4" i="12"/>
  <c r="P4" i="12"/>
  <c r="R4" i="12"/>
  <c r="X4" i="12"/>
  <c r="Z4" i="12"/>
  <c r="V4" i="12"/>
  <c r="AA4" i="12"/>
  <c r="J4" i="12"/>
  <c r="H7" i="10"/>
  <c r="T7" i="10"/>
  <c r="N7" i="10"/>
  <c r="P7" i="10"/>
  <c r="R7" i="10"/>
  <c r="X7" i="10"/>
  <c r="Z7" i="10"/>
  <c r="V7" i="10"/>
  <c r="AA7" i="10"/>
  <c r="J7" i="10"/>
  <c r="H6" i="10"/>
  <c r="T6" i="10"/>
  <c r="N6" i="10"/>
  <c r="P6" i="10"/>
  <c r="R6" i="10"/>
  <c r="X6" i="10"/>
  <c r="Z6" i="10"/>
  <c r="V6" i="10"/>
  <c r="AA6" i="10"/>
  <c r="J6" i="10"/>
  <c r="H5" i="10"/>
  <c r="T5" i="10"/>
  <c r="N5" i="10"/>
  <c r="P5" i="10"/>
  <c r="R5" i="10"/>
  <c r="X5" i="10"/>
  <c r="Z5" i="10"/>
  <c r="V5" i="10"/>
  <c r="AA5" i="10"/>
  <c r="J5" i="10"/>
  <c r="H4" i="10"/>
  <c r="T4" i="10"/>
  <c r="N4" i="10"/>
  <c r="P4" i="10"/>
  <c r="R4" i="10"/>
  <c r="X4" i="10"/>
  <c r="Z4" i="10"/>
  <c r="V4" i="10"/>
  <c r="AA4" i="10"/>
  <c r="J4" i="10"/>
  <c r="H4" i="8"/>
  <c r="T4" i="8"/>
  <c r="N4" i="8"/>
  <c r="P4" i="8"/>
  <c r="R4" i="8"/>
  <c r="X4" i="8"/>
  <c r="Z4" i="8"/>
  <c r="V4" i="8"/>
  <c r="AA4" i="8"/>
  <c r="J4" i="8"/>
  <c r="H7" i="7"/>
  <c r="T7" i="7"/>
  <c r="N7" i="7"/>
  <c r="P7" i="7"/>
  <c r="R7" i="7"/>
  <c r="X7" i="7"/>
  <c r="Z7" i="7"/>
  <c r="V7" i="7"/>
  <c r="AA7" i="7"/>
  <c r="J7" i="7"/>
  <c r="H6" i="7"/>
  <c r="T6" i="7"/>
  <c r="N6" i="7"/>
  <c r="P6" i="7"/>
  <c r="R6" i="7"/>
  <c r="X6" i="7"/>
  <c r="Z6" i="7"/>
  <c r="V6" i="7"/>
  <c r="AA6" i="7"/>
  <c r="J6" i="7"/>
  <c r="H5" i="7"/>
  <c r="T5" i="7"/>
  <c r="N5" i="7"/>
  <c r="P5" i="7"/>
  <c r="R5" i="7"/>
  <c r="X5" i="7"/>
  <c r="Z5" i="7"/>
  <c r="V5" i="7"/>
  <c r="AA5" i="7"/>
  <c r="J5" i="7"/>
  <c r="H4" i="7"/>
  <c r="T4" i="7"/>
  <c r="N4" i="7"/>
  <c r="P4" i="7"/>
  <c r="R4" i="7"/>
  <c r="X4" i="7"/>
  <c r="Z4" i="7"/>
  <c r="V4" i="7"/>
  <c r="AA4" i="7"/>
  <c r="J4" i="7"/>
  <c r="V4" i="4"/>
  <c r="V5" i="4"/>
  <c r="T4" i="4"/>
  <c r="T5" i="4"/>
  <c r="X4" i="4"/>
  <c r="X5" i="4"/>
  <c r="Z4" i="4"/>
  <c r="Z5" i="4"/>
  <c r="J4" i="4"/>
  <c r="J5" i="4"/>
  <c r="N4" i="4"/>
  <c r="N5" i="4"/>
  <c r="R4" i="4"/>
  <c r="R5" i="4"/>
  <c r="P4" i="4"/>
  <c r="P5" i="4"/>
  <c r="H4" i="4"/>
  <c r="AA4" i="4"/>
  <c r="H5" i="4"/>
  <c r="AA5" i="4"/>
</calcChain>
</file>

<file path=xl/sharedStrings.xml><?xml version="1.0" encoding="utf-8"?>
<sst xmlns="http://schemas.openxmlformats.org/spreadsheetml/2006/main" count="271" uniqueCount="67">
  <si>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</si>
  <si>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</si>
  <si>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</si>
  <si>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</si>
  <si>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</si>
  <si>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</si>
  <si>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</si>
  <si>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</si>
  <si>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</si>
  <si>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</si>
  <si>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</si>
  <si>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</si>
  <si>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</si>
  <si>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</si>
  <si>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 Ή ΤΕΚΝΟ ΠΟΛΥΤΕΚΝΩΝ</t>
  </si>
  <si>
    <t>ΤΙΤΛΟΣ ΣΠΟΥΔΩΝ (κωδ. 030)</t>
  </si>
  <si>
    <t>ΑΔΕΙΑ ΑΣΚΗΣΗΣ ΕΠΑΓΓΕΛΜΑΤΟΣ ΥΔΡΑΥΛΙΚΟΥ Α ΤΑΞΗΣ (κωδ. 145)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</si>
  <si>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</si>
  <si>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</si>
  <si>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</si>
  <si>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</si>
  <si>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</si>
  <si>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</si>
  <si>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</si>
  <si>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</si>
  <si>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</si>
  <si>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838/27-09-2018</t>
  </si>
  <si>
    <t>ΓΚΙΟΛΙΑΣ</t>
  </si>
  <si>
    <t>ΝΙΚΟΛΑΟΣ</t>
  </si>
  <si>
    <t>1139/28-09-2018</t>
  </si>
  <si>
    <t>ΚΙΟΡΙΔΗΣ</t>
  </si>
  <si>
    <t>ΓΕΩΡΓΙΟΣ</t>
  </si>
  <si>
    <t>1187/28-09-2018</t>
  </si>
  <si>
    <t>ΛΙΤΣΑΣ</t>
  </si>
  <si>
    <t>1914/01-10-2018</t>
  </si>
  <si>
    <t>ΜΑΚΡΗΣ</t>
  </si>
  <si>
    <t>1195/28-09-2018</t>
  </si>
  <si>
    <t>ΜΑΛΤΕΖΟΣ</t>
  </si>
  <si>
    <t>ΔΗΜΗΤΡΙΟΣ</t>
  </si>
  <si>
    <t>2173/01-10-2018</t>
  </si>
  <si>
    <t>ΜΥΛΩΝΑΚΗΣ</t>
  </si>
  <si>
    <t>ΘΕΜΙΣΤΟΚΛΗΣ</t>
  </si>
  <si>
    <t>877/27-09-2018</t>
  </si>
  <si>
    <t>ΝΙΚΟΛΑΟΥ</t>
  </si>
  <si>
    <t>ΝΕΚΤΑΡΙΟΣ</t>
  </si>
  <si>
    <t>1752/01-10-2018</t>
  </si>
  <si>
    <t>ΧΑΤΖΑΚΗΣ</t>
  </si>
  <si>
    <t>ΙΩΑΝΝΗΣ</t>
  </si>
  <si>
    <t>ΑΔΤ</t>
  </si>
  <si>
    <t>**2897</t>
  </si>
  <si>
    <t>**3305</t>
  </si>
  <si>
    <t>ΠΑΡΑΤΗΡΗΣΕΙΣ</t>
  </si>
  <si>
    <t>ΑΔΕΙΑ ΧΩΡΙΣ ΒΕΒΑΙΩΣΗ ΟΠΟΤΕ ΜΕΤΡΑΤΑΙ ΑΠΌ 14/9/2017 Η ΕΜΠΕΙΡΙΑ</t>
  </si>
  <si>
    <t>**9681</t>
  </si>
  <si>
    <t>**6553</t>
  </si>
  <si>
    <t>**3885</t>
  </si>
  <si>
    <t>**3841</t>
  </si>
  <si>
    <t>**4643</t>
  </si>
  <si>
    <t xml:space="preserve">ΑΔΕΙΑ ΧΩΡΙΣ ΒΕΒΑΙΩΣΗ ΑΠΌ 25/10/2017 </t>
  </si>
  <si>
    <t>**4967</t>
  </si>
  <si>
    <t>ΑΙΤΙΟΛΟΓΙΑ ΑΠΟΡΡΙΨΗΣ</t>
  </si>
  <si>
    <t>ΤΙΤΛΟΣ ΣΠΟΥΔΩΝ (κωδ. 031)</t>
  </si>
  <si>
    <r>
      <t xml:space="preserve">ΔΕ10 - ΔΕ ΥΔΡΑΥΛΙΚΟΙ 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ΚΑΤΑΤΑΞΗΣ ΠΟΛΥΤΕΚΝΩΝ ή ΤΕΚΝΩΝ ΠΟΛΥΤΕΚΝΩΝ 
</t>
    </r>
    <r>
      <rPr>
        <b/>
        <sz val="14"/>
        <color theme="1"/>
        <rFont val="Calibri"/>
        <family val="2"/>
        <charset val="161"/>
        <scheme val="minor"/>
      </rPr>
      <t>(ΜΕ ΓΕΝΙΚΗ ΕΜΠΕΙΡΙΑ)</t>
    </r>
  </si>
  <si>
    <r>
      <t xml:space="preserve">ΔΕ10 - ΔΕ ΥΔΡΑΥΛΙΚΟΙ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ΠΡΟΣΛΗΠΤΕΩΝ
</t>
    </r>
    <r>
      <rPr>
        <b/>
        <sz val="14"/>
        <color theme="1"/>
        <rFont val="Calibri"/>
        <family val="2"/>
        <charset val="161"/>
        <scheme val="minor"/>
      </rPr>
      <t>(1 ΘΕΣΗ ΠΟΛΥΤΕΚΝΩΝ ή ΤΕΚΝΩΝ ΠΟΛΥΤΕΚΝΩΝ ΜΕ ΓΕΝΙΚΗ ΕΜΠΕΙΡΙΑ)</t>
    </r>
  </si>
  <si>
    <r>
      <t xml:space="preserve">ΔΕ10 - ΔΕ ΥΔΡΑΥΛΙΚΟΙ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ΑΠΟΡΡΙΠΤΕΩΝ</t>
    </r>
  </si>
  <si>
    <r>
      <t xml:space="preserve">ΔΕ10 - ΔΕ ΥΔΡΑΥΛΙΚΟΙ -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ΓΕΝΙΚΗΣ ΚΑΤΑΤΑΞΗΣ (ΜΕ ΓΕΝΙΚΗ ΕΜΠΕΙΡΙΑ)
</t>
    </r>
    <r>
      <rPr>
        <b/>
        <sz val="14"/>
        <color theme="1"/>
        <rFont val="Calibri"/>
        <family val="2"/>
        <charset val="161"/>
        <scheme val="minor"/>
      </rPr>
      <t>Α' ΕΠΙΚΟΥΡΙΚΟΣ ΠΙΝΑΚΑΣ</t>
    </r>
  </si>
  <si>
    <r>
      <t xml:space="preserve">ΔΕ10 - ΔΕ ΥΔΡΑΥΛΙΚΟΙ -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ΓΕΝΙΚΗΣ ΚΑΤΑΤΑΞΗΣ (ΜΕ ΓΕΝΙΚΗ ΕΜΠΕΙΡΙΑ)
</t>
    </r>
    <r>
      <rPr>
        <b/>
        <sz val="14"/>
        <color theme="1"/>
        <rFont val="Calibri"/>
        <family val="2"/>
        <charset val="161"/>
        <scheme val="minor"/>
      </rPr>
      <t>ΚΥΡΙΟΣ ΠΙΝΑΚΑΣ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</si>
</sst>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"/>
  <sheetViews>
    <sheetView topLeftCell="E1" workbookViewId="0">
      <selection activeCell="AC11" sqref="A1:XFD1048576"/>
    </sheetView>
  </sheetViews>
  <sheetFormatPr defaultRowHeight="15" x14ac:dyDescent="0.25"/>
  <cols>
    <col min="1" max="1" width="9.140625" style="20"/>
    <col min="2" max="2" width="20.85546875" style="20" customWidth="1"/>
    <col min="3" max="3" width="9.140625" style="20"/>
    <col min="4" max="4" width="12.28515625" style="20" customWidth="1"/>
    <col min="5" max="5" width="16" style="20" customWidth="1"/>
    <col min="6" max="8" width="9.140625" style="20" customWidth="1"/>
    <col min="9" max="9" width="14.140625" style="20" bestFit="1" customWidth="1"/>
    <col min="10" max="11" width="9.140625" style="20" customWidth="1"/>
    <col min="12" max="12" width="8.140625" style="20" bestFit="1" customWidth="1"/>
    <col min="13" max="26" width="9.140625" style="20" customWidth="1"/>
    <col min="27" max="27" width="17.28515625" style="20" customWidth="1"/>
    <col min="28" max="28" width="22.140625" style="20" customWidth="1"/>
    <col min="29" max="16384" width="9.140625" style="20"/>
  </cols>
  <sheetData>
    <row r="1" spans="1:28" s="8" customFormat="1" ht="72" customHeight="1" x14ac:dyDescent="0.3">
      <c r="A1" s="5" t="s">
        <v>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</row>
    <row r="2" spans="1:28" s="10" customFormat="1" ht="15.75" x14ac:dyDescent="0.25">
      <c r="A2" s="9" t="s">
        <v>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4" customFormat="1" ht="94.5" customHeight="1" x14ac:dyDescent="0.25">
      <c r="A3" s="11" t="s">
        <v>1</v>
      </c>
      <c r="B3" s="11" t="s">
        <v>25</v>
      </c>
      <c r="C3" s="11" t="s">
        <v>48</v>
      </c>
      <c r="D3" s="11" t="s">
        <v>8</v>
      </c>
      <c r="E3" s="11" t="s">
        <v>9</v>
      </c>
      <c r="F3" s="11" t="s">
        <v>15</v>
      </c>
      <c r="G3" s="11" t="s">
        <v>11</v>
      </c>
      <c r="H3" s="11" t="s">
        <v>4</v>
      </c>
      <c r="I3" s="11" t="s">
        <v>16</v>
      </c>
      <c r="J3" s="11"/>
      <c r="K3" s="12" t="s">
        <v>12</v>
      </c>
      <c r="L3" s="12" t="s">
        <v>14</v>
      </c>
      <c r="M3" s="11" t="s">
        <v>17</v>
      </c>
      <c r="N3" s="11" t="s">
        <v>4</v>
      </c>
      <c r="O3" s="11" t="s">
        <v>18</v>
      </c>
      <c r="P3" s="11" t="s">
        <v>4</v>
      </c>
      <c r="Q3" s="11" t="s">
        <v>19</v>
      </c>
      <c r="R3" s="11" t="s">
        <v>4</v>
      </c>
      <c r="S3" s="11" t="s">
        <v>20</v>
      </c>
      <c r="T3" s="11" t="s">
        <v>4</v>
      </c>
      <c r="U3" s="11" t="s">
        <v>21</v>
      </c>
      <c r="V3" s="11" t="s">
        <v>4</v>
      </c>
      <c r="W3" s="11" t="s">
        <v>22</v>
      </c>
      <c r="X3" s="11" t="s">
        <v>4</v>
      </c>
      <c r="Y3" s="11" t="s">
        <v>23</v>
      </c>
      <c r="Z3" s="11" t="s">
        <v>4</v>
      </c>
      <c r="AA3" s="13" t="s">
        <v>10</v>
      </c>
      <c r="AB3" s="11" t="s">
        <v>51</v>
      </c>
    </row>
    <row r="4" spans="1:28" s="8" customFormat="1" ht="53.25" customHeight="1" x14ac:dyDescent="0.25">
      <c r="A4" s="15">
        <v>1</v>
      </c>
      <c r="B4" s="16" t="s">
        <v>26</v>
      </c>
      <c r="C4" s="16" t="s">
        <v>49</v>
      </c>
      <c r="D4" s="15" t="s">
        <v>27</v>
      </c>
      <c r="E4" s="15" t="s">
        <v>28</v>
      </c>
      <c r="F4" s="17" t="s">
        <v>5</v>
      </c>
      <c r="G4" s="17">
        <v>6.56</v>
      </c>
      <c r="H4" s="17">
        <f>G4*110</f>
        <v>721.59999999999991</v>
      </c>
      <c r="I4" s="18" t="s">
        <v>5</v>
      </c>
      <c r="J4" s="15" t="str">
        <f>IF(AND(F4="ΝΑΙ",I4="ΝΑΙ"),"ΟΚ","ΑΠΟΡΡΙΠΤΕΤΑΙ")</f>
        <v>ΟΚ</v>
      </c>
      <c r="K4" s="15" t="s">
        <v>5</v>
      </c>
      <c r="L4" s="15" t="s">
        <v>5</v>
      </c>
      <c r="M4" s="17"/>
      <c r="N4" s="15">
        <f>IF(M4="ΑΡΙΣΤΗ",70,IF(M4="ΠΟΛΥ ΚΑΛΗ",50,IF(M4="ΚΑΛΗ",30,)))</f>
        <v>0</v>
      </c>
      <c r="O4" s="15"/>
      <c r="P4" s="15">
        <f t="shared" ref="P4" si="0">IF(O4="ΑΡΙΣΤΗ",70,IF(O4="ΠΟΛΥ ΚΑΛΗ",50,IF(O4="ΚΑΛΗ",30,)))</f>
        <v>0</v>
      </c>
      <c r="Q4" s="15"/>
      <c r="R4" s="15">
        <f>IF(Q4="ΑΡΙΣΤΗ",70,IF(Q4="ΠΟΛΥ ΚΑΛΗ",50,IF(Q4="ΚΑΛΗ",30,)))</f>
        <v>0</v>
      </c>
      <c r="S4" s="15"/>
      <c r="T4" s="15">
        <f>IF(S4="ΝΑΙ",150,0)</f>
        <v>0</v>
      </c>
      <c r="U4" s="15" t="s">
        <v>5</v>
      </c>
      <c r="V4" s="15">
        <f>IF(U4="ΝΑΙ",100,0)</f>
        <v>100</v>
      </c>
      <c r="W4" s="15">
        <v>12</v>
      </c>
      <c r="X4" s="15">
        <f>W4*17</f>
        <v>204</v>
      </c>
      <c r="Y4" s="15"/>
      <c r="Z4" s="15">
        <f>Y4*7</f>
        <v>0</v>
      </c>
      <c r="AA4" s="19">
        <f>H4+T4+N4+P4+R4+X4+Z4+V4</f>
        <v>1025.5999999999999</v>
      </c>
      <c r="AB4" s="16" t="s">
        <v>12</v>
      </c>
    </row>
  </sheetData>
  <sheetProtection password="EB34" sheet="1" objects="1" scenarios="1"/>
  <mergeCells count="2">
    <mergeCell ref="A1:AB1"/>
    <mergeCell ref="A2:AB2"/>
  </mergeCells>
  <dataValidations count="5">
    <dataValidation type="decimal" allowBlank="1" showInputMessage="1" showErrorMessage="1" sqref="G4" xr:uid="{00000000-0002-0000-0000-000000000000}">
      <formula1>5</formula1>
      <formula2>10</formula2>
    </dataValidation>
    <dataValidation type="list" allowBlank="1" showInputMessage="1" showErrorMessage="1" sqref="I4 K4:L4 U4 S4 F4" xr:uid="{00000000-0002-0000-0000-000001000000}">
      <formula1>$AK$4:$AK$5</formula1>
    </dataValidation>
    <dataValidation type="list" allowBlank="1" showInputMessage="1" showErrorMessage="1" sqref="O4 Q4 M4" xr:uid="{00000000-0002-0000-0000-000002000000}">
      <formula1>$AL$4:$AL$11</formula1>
    </dataValidation>
    <dataValidation type="whole" allowBlank="1" showInputMessage="1" showErrorMessage="1" errorTitle="ΠΡΟΣΟΧΗ!" error="ΑΠΟ 1 ΕΩΣ 24 ΜΗΝΕΣ" sqref="W4" xr:uid="{00000000-0002-0000-0000-000003000000}">
      <formula1>1</formula1>
      <formula2>24</formula2>
    </dataValidation>
    <dataValidation type="whole" allowBlank="1" showInputMessage="1" showErrorMessage="1" errorTitle="ΠΡΟΣΟΧΗ!" error="ΑΠΟ 1 ΕΩΣ 84 ΜΗΝΕΣ" sqref="Y4" xr:uid="{00000000-0002-0000-00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989F-74EF-4DE1-BB23-9177A87C05F8}">
  <dimension ref="A1:AL7"/>
  <sheetViews>
    <sheetView workbookViewId="0">
      <selection activeCell="B8" sqref="A1:XFD1048576"/>
    </sheetView>
  </sheetViews>
  <sheetFormatPr defaultRowHeight="15" x14ac:dyDescent="0.25"/>
  <cols>
    <col min="1" max="1" width="4.85546875" style="8" customWidth="1"/>
    <col min="2" max="3" width="15.140625" style="8" customWidth="1"/>
    <col min="4" max="4" width="25.140625" style="8" customWidth="1"/>
    <col min="5" max="5" width="25.28515625" style="8" customWidth="1"/>
    <col min="6" max="7" width="9.7109375" style="8" customWidth="1"/>
    <col min="8" max="8" width="7.28515625" style="8" customWidth="1"/>
    <col min="9" max="9" width="14.85546875" style="8" customWidth="1"/>
    <col min="10" max="10" width="15" style="8" customWidth="1"/>
    <col min="11" max="12" width="14" style="8" customWidth="1"/>
    <col min="13" max="13" width="10.42578125" style="8" customWidth="1"/>
    <col min="14" max="14" width="7.28515625" style="8" customWidth="1"/>
    <col min="15" max="15" width="9.85546875" style="8" customWidth="1"/>
    <col min="16" max="16" width="7.28515625" style="8" customWidth="1"/>
    <col min="17" max="17" width="10.42578125" style="8" customWidth="1"/>
    <col min="18" max="18" width="7.28515625" style="8" customWidth="1"/>
    <col min="19" max="19" width="11" style="8" customWidth="1"/>
    <col min="20" max="20" width="7.28515625" style="8" customWidth="1"/>
    <col min="21" max="21" width="11.140625" style="8" customWidth="1"/>
    <col min="22" max="22" width="7.28515625" style="8" customWidth="1"/>
    <col min="23" max="23" width="17.5703125" style="8" customWidth="1"/>
    <col min="24" max="24" width="7.28515625" style="8" customWidth="1"/>
    <col min="25" max="25" width="14.28515625" style="8" customWidth="1"/>
    <col min="26" max="26" width="7.85546875" style="8" customWidth="1"/>
    <col min="27" max="27" width="9.5703125" style="8" customWidth="1"/>
    <col min="28" max="28" width="21.7109375" style="8" customWidth="1"/>
    <col min="29" max="36" width="9.140625" style="8"/>
    <col min="37" max="38" width="9.140625" style="8" hidden="1" customWidth="1"/>
    <col min="39" max="16384" width="9.140625" style="8"/>
  </cols>
  <sheetData>
    <row r="1" spans="1:38" ht="72.75" customHeight="1" x14ac:dyDescent="0.3">
      <c r="A1" s="5" t="s">
        <v>66</v>
      </c>
      <c r="B1" s="6"/>
      <c r="C1" s="6"/>
      <c r="D1" s="6"/>
      <c r="E1" s="6"/>
      <c r="F1" s="17"/>
      <c r="G1" s="17"/>
      <c r="H1" s="17"/>
      <c r="I1" s="21"/>
      <c r="J1" s="22"/>
      <c r="K1" s="22"/>
      <c r="L1" s="23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24"/>
      <c r="AA1" s="17"/>
    </row>
    <row r="2" spans="1:38" s="10" customFormat="1" ht="15.75" x14ac:dyDescent="0.25">
      <c r="A2" s="25" t="s">
        <v>7</v>
      </c>
      <c r="B2" s="26"/>
      <c r="C2" s="26"/>
      <c r="D2" s="26"/>
      <c r="E2" s="26"/>
      <c r="F2" s="26" t="s">
        <v>0</v>
      </c>
      <c r="G2" s="26"/>
      <c r="H2" s="26"/>
      <c r="I2" s="27"/>
      <c r="J2" s="28"/>
      <c r="K2" s="28"/>
      <c r="L2" s="28"/>
      <c r="M2" s="26" t="s">
        <v>24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38" s="14" customFormat="1" ht="94.5" customHeight="1" x14ac:dyDescent="0.25">
      <c r="A3" s="11" t="s">
        <v>1</v>
      </c>
      <c r="B3" s="11" t="s">
        <v>25</v>
      </c>
      <c r="C3" s="29" t="s">
        <v>48</v>
      </c>
      <c r="D3" s="29" t="s">
        <v>8</v>
      </c>
      <c r="E3" s="29" t="s">
        <v>9</v>
      </c>
      <c r="F3" s="30" t="s">
        <v>15</v>
      </c>
      <c r="G3" s="30" t="s">
        <v>11</v>
      </c>
      <c r="H3" s="30" t="s">
        <v>4</v>
      </c>
      <c r="I3" s="11" t="s">
        <v>16</v>
      </c>
      <c r="J3" s="31"/>
      <c r="K3" s="32" t="s">
        <v>12</v>
      </c>
      <c r="L3" s="33" t="s">
        <v>14</v>
      </c>
      <c r="M3" s="11" t="s">
        <v>17</v>
      </c>
      <c r="N3" s="11" t="s">
        <v>4</v>
      </c>
      <c r="O3" s="11" t="s">
        <v>18</v>
      </c>
      <c r="P3" s="11" t="s">
        <v>4</v>
      </c>
      <c r="Q3" s="11" t="s">
        <v>19</v>
      </c>
      <c r="R3" s="29" t="s">
        <v>4</v>
      </c>
      <c r="S3" s="11" t="s">
        <v>20</v>
      </c>
      <c r="T3" s="11" t="s">
        <v>4</v>
      </c>
      <c r="U3" s="11" t="s">
        <v>21</v>
      </c>
      <c r="V3" s="11" t="s">
        <v>4</v>
      </c>
      <c r="W3" s="11" t="s">
        <v>22</v>
      </c>
      <c r="X3" s="11" t="s">
        <v>4</v>
      </c>
      <c r="Y3" s="11" t="s">
        <v>23</v>
      </c>
      <c r="Z3" s="34" t="s">
        <v>4</v>
      </c>
      <c r="AA3" s="35" t="s">
        <v>10</v>
      </c>
      <c r="AB3" s="11" t="s">
        <v>51</v>
      </c>
    </row>
    <row r="4" spans="1:38" ht="18" customHeight="1" x14ac:dyDescent="0.25">
      <c r="A4" s="15">
        <v>1</v>
      </c>
      <c r="B4" s="11" t="s">
        <v>26</v>
      </c>
      <c r="C4" s="11" t="s">
        <v>49</v>
      </c>
      <c r="D4" s="36" t="s">
        <v>27</v>
      </c>
      <c r="E4" s="36" t="s">
        <v>28</v>
      </c>
      <c r="F4" s="17" t="s">
        <v>5</v>
      </c>
      <c r="G4" s="17">
        <v>6.56</v>
      </c>
      <c r="H4" s="17">
        <f>G4*110</f>
        <v>721.59999999999991</v>
      </c>
      <c r="I4" s="15" t="s">
        <v>5</v>
      </c>
      <c r="J4" s="22" t="str">
        <f>IF(AND(F4="ΝΑΙ",I4="ΝΑΙ"),"ΟΚ","ΑΠΟΡΡΙΠΤΕΤΑΙ")</f>
        <v>ΟΚ</v>
      </c>
      <c r="K4" s="22" t="s">
        <v>5</v>
      </c>
      <c r="L4" s="22" t="s">
        <v>5</v>
      </c>
      <c r="M4" s="15"/>
      <c r="N4" s="15">
        <f>IF(M4="ΑΡΙΣΤΗ",70,IF(M4="ΠΟΛΥ ΚΑΛΗ",50,IF(M4="ΚΑΛΗ",30,)))</f>
        <v>0</v>
      </c>
      <c r="O4" s="15"/>
      <c r="P4" s="15">
        <f>IF(O4="ΑΡΙΣΤΗ",70,IF(O4="ΠΟΛΥ ΚΑΛΗ",50,IF(O4="ΚΑΛΗ",30,)))</f>
        <v>0</v>
      </c>
      <c r="Q4" s="15"/>
      <c r="R4" s="15">
        <f>IF(Q4="ΑΡΙΣΤΗ",70,IF(Q4="ΠΟΛΥ ΚΑΛΗ",50,IF(Q4="ΚΑΛΗ",30,)))</f>
        <v>0</v>
      </c>
      <c r="S4" s="15"/>
      <c r="T4" s="15">
        <f>IF(S4="ΝΑΙ",150,0)</f>
        <v>0</v>
      </c>
      <c r="U4" s="15" t="s">
        <v>5</v>
      </c>
      <c r="V4" s="15">
        <f>IF(U4="ΝΑΙ",100,0)</f>
        <v>100</v>
      </c>
      <c r="W4" s="15">
        <v>12</v>
      </c>
      <c r="X4" s="15">
        <f>W4*17</f>
        <v>204</v>
      </c>
      <c r="Y4" s="15"/>
      <c r="Z4" s="24">
        <f>Y4*7</f>
        <v>0</v>
      </c>
      <c r="AA4" s="37">
        <f>H4+T4+N4+P4+R4+X4+Z4+V4</f>
        <v>1025.5999999999999</v>
      </c>
      <c r="AB4" s="15" t="s">
        <v>12</v>
      </c>
      <c r="AK4" s="8" t="s">
        <v>13</v>
      </c>
      <c r="AL4" s="8" t="s">
        <v>6</v>
      </c>
    </row>
    <row r="5" spans="1:38" s="42" customFormat="1" ht="30" x14ac:dyDescent="0.25">
      <c r="A5" s="36">
        <v>2</v>
      </c>
      <c r="B5" s="11" t="s">
        <v>29</v>
      </c>
      <c r="C5" s="11" t="s">
        <v>50</v>
      </c>
      <c r="D5" s="36" t="s">
        <v>30</v>
      </c>
      <c r="E5" s="36" t="s">
        <v>31</v>
      </c>
      <c r="F5" s="38" t="s">
        <v>5</v>
      </c>
      <c r="G5" s="38">
        <v>8.8800000000000008</v>
      </c>
      <c r="H5" s="38">
        <f>G5*110</f>
        <v>976.80000000000007</v>
      </c>
      <c r="I5" s="36" t="s">
        <v>5</v>
      </c>
      <c r="J5" s="39" t="str">
        <f>IF(AND(F5="ΝΑΙ",I5="ΝΑΙ"),"ΟΚ","ΑΠΟΡΡΙΠΤΕΤΑΙ")</f>
        <v>ΟΚ</v>
      </c>
      <c r="K5" s="39" t="s">
        <v>13</v>
      </c>
      <c r="L5" s="39"/>
      <c r="M5" s="36"/>
      <c r="N5" s="36">
        <f>IF(M5="ΑΡΙΣΤΗ",70,IF(M5="ΠΟΛΥ ΚΑΛΗ",50,IF(M5="ΚΑΛΗ",30,)))</f>
        <v>0</v>
      </c>
      <c r="O5" s="36" t="s">
        <v>3</v>
      </c>
      <c r="P5" s="36">
        <f>IF(O5="ΑΡΙΣΤΗ",70,IF(O5="ΠΟΛΥ ΚΑΛΗ",50,IF(O5="ΚΑΛΗ",30,)))</f>
        <v>30</v>
      </c>
      <c r="Q5" s="36" t="s">
        <v>2</v>
      </c>
      <c r="R5" s="36">
        <f>IF(Q5="ΑΡΙΣΤΗ",70,IF(Q5="ΠΟΛΥ ΚΑΛΗ",50,IF(Q5="ΚΑΛΗ",30,)))</f>
        <v>70</v>
      </c>
      <c r="S5" s="36"/>
      <c r="T5" s="36">
        <f>IF(S5="ΝΑΙ",150,0)</f>
        <v>0</v>
      </c>
      <c r="U5" s="36" t="s">
        <v>5</v>
      </c>
      <c r="V5" s="36">
        <f>IF(U5="ΝΑΙ",100,0)</f>
        <v>100</v>
      </c>
      <c r="W5" s="36">
        <v>24</v>
      </c>
      <c r="X5" s="36">
        <f>W5*17</f>
        <v>408</v>
      </c>
      <c r="Y5" s="36">
        <v>84</v>
      </c>
      <c r="Z5" s="40">
        <f>Y5*7</f>
        <v>588</v>
      </c>
      <c r="AA5" s="41">
        <f>H5+T5+N5+P5+R5+X5+Z5+V5</f>
        <v>2172.8000000000002</v>
      </c>
      <c r="AB5" s="11"/>
      <c r="AK5" s="42" t="s">
        <v>5</v>
      </c>
      <c r="AL5" s="42" t="s">
        <v>2</v>
      </c>
    </row>
    <row r="7" spans="1:38" x14ac:dyDescent="0.25">
      <c r="B7" s="20"/>
    </row>
  </sheetData>
  <sheetProtection password="EB34" sheet="1" objects="1" scenarios="1"/>
  <mergeCells count="4">
    <mergeCell ref="A1:E1"/>
    <mergeCell ref="A2:E2"/>
    <mergeCell ref="F2:I2"/>
    <mergeCell ref="M2:Z2"/>
  </mergeCells>
  <dataValidations count="5">
    <dataValidation type="decimal" allowBlank="1" showInputMessage="1" showErrorMessage="1" sqref="G4:G5" xr:uid="{B9CBE6DF-3811-4CBE-B996-637FD70889CA}">
      <formula1>5</formula1>
      <formula2>10</formula2>
    </dataValidation>
    <dataValidation type="list" allowBlank="1" showInputMessage="1" showErrorMessage="1" sqref="I4:I5 F4:F5 S4:S5 U4:U5 K4:L5" xr:uid="{25A04958-E56B-476A-BC0E-0EFE8A60368E}">
      <formula1>$AK$5:$AK$5</formula1>
    </dataValidation>
    <dataValidation type="whole" allowBlank="1" showInputMessage="1" showErrorMessage="1" errorTitle="ΠΡΟΣΟΧΗ!" error="ΑΠΟ 1 ΕΩΣ 24 ΜΗΝΕΣ" sqref="W4:W5" xr:uid="{7943E6FA-F046-4B32-9F32-A2E682FDB386}">
      <formula1>1</formula1>
      <formula2>24</formula2>
    </dataValidation>
    <dataValidation type="whole" allowBlank="1" showInputMessage="1" showErrorMessage="1" errorTitle="ΠΡΟΣΟΧΗ!" error="ΑΠΟ 1 ΕΩΣ 84 ΜΗΝΕΣ" sqref="Y4:Y5" xr:uid="{F27F2D8A-8742-4307-A989-2B92FD969152}">
      <formula1>1</formula1>
      <formula2>84</formula2>
    </dataValidation>
    <dataValidation type="list" allowBlank="1" showInputMessage="1" showErrorMessage="1" sqref="O4:O5 Q4:Q5 M4:M5" xr:uid="{7EBD60BE-6D7C-40F9-A993-2EDB06DB94D8}">
      <formula1>$AL$5:$AL$7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"/>
  <sheetViews>
    <sheetView workbookViewId="0">
      <pane xSplit="5" topLeftCell="F1" activePane="topRight" state="frozen"/>
      <selection pane="topRight" activeCell="I8" sqref="A1:XFD1048576"/>
    </sheetView>
  </sheetViews>
  <sheetFormatPr defaultRowHeight="15" x14ac:dyDescent="0.25"/>
  <cols>
    <col min="1" max="1" width="4.85546875" style="8" customWidth="1"/>
    <col min="2" max="3" width="15.140625" style="8" customWidth="1"/>
    <col min="4" max="4" width="25.140625" style="8" customWidth="1"/>
    <col min="5" max="5" width="25.28515625" style="8" customWidth="1"/>
    <col min="6" max="7" width="9.7109375" style="8" customWidth="1"/>
    <col min="8" max="8" width="7.28515625" style="8" customWidth="1"/>
    <col min="9" max="9" width="14.85546875" style="8" customWidth="1"/>
    <col min="10" max="10" width="15" style="8" customWidth="1"/>
    <col min="11" max="12" width="14" style="8" customWidth="1"/>
    <col min="13" max="13" width="10.42578125" style="8" customWidth="1"/>
    <col min="14" max="14" width="7.28515625" style="8" customWidth="1"/>
    <col min="15" max="15" width="9.85546875" style="8" customWidth="1"/>
    <col min="16" max="16" width="7.28515625" style="8" customWidth="1"/>
    <col min="17" max="17" width="10.42578125" style="8" customWidth="1"/>
    <col min="18" max="18" width="7.28515625" style="8" customWidth="1"/>
    <col min="19" max="19" width="11" style="8" customWidth="1"/>
    <col min="20" max="20" width="7.28515625" style="8" customWidth="1"/>
    <col min="21" max="21" width="11.140625" style="8" customWidth="1"/>
    <col min="22" max="22" width="7.28515625" style="8" customWidth="1"/>
    <col min="23" max="23" width="17.5703125" style="8" customWidth="1"/>
    <col min="24" max="24" width="7.28515625" style="8" customWidth="1"/>
    <col min="25" max="25" width="14.28515625" style="8" customWidth="1"/>
    <col min="26" max="26" width="7.85546875" style="8" customWidth="1"/>
    <col min="27" max="27" width="9.5703125" style="8" customWidth="1"/>
    <col min="28" max="28" width="21.7109375" style="8" customWidth="1"/>
    <col min="29" max="36" width="9.140625" style="8"/>
    <col min="37" max="38" width="9.140625" style="8" hidden="1" customWidth="1"/>
    <col min="39" max="16384" width="9.140625" style="8"/>
  </cols>
  <sheetData>
    <row r="1" spans="1:28" ht="72.75" customHeight="1" x14ac:dyDescent="0.3">
      <c r="A1" s="5" t="s">
        <v>65</v>
      </c>
      <c r="B1" s="6"/>
      <c r="C1" s="6"/>
      <c r="D1" s="6"/>
      <c r="E1" s="6"/>
      <c r="F1" s="17"/>
      <c r="G1" s="17"/>
      <c r="H1" s="17"/>
      <c r="I1" s="21"/>
      <c r="J1" s="22"/>
      <c r="K1" s="22"/>
      <c r="L1" s="23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24"/>
      <c r="AA1" s="17"/>
    </row>
    <row r="2" spans="1:28" s="10" customFormat="1" ht="15.75" x14ac:dyDescent="0.25">
      <c r="A2" s="25" t="s">
        <v>7</v>
      </c>
      <c r="B2" s="26"/>
      <c r="C2" s="26"/>
      <c r="D2" s="26"/>
      <c r="E2" s="26"/>
      <c r="F2" s="26" t="s">
        <v>0</v>
      </c>
      <c r="G2" s="26"/>
      <c r="H2" s="26"/>
      <c r="I2" s="27"/>
      <c r="J2" s="28"/>
      <c r="K2" s="28"/>
      <c r="L2" s="28"/>
      <c r="M2" s="26" t="s">
        <v>24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8" s="14" customFormat="1" ht="94.5" customHeight="1" x14ac:dyDescent="0.25">
      <c r="A3" s="11" t="s">
        <v>1</v>
      </c>
      <c r="B3" s="11" t="s">
        <v>25</v>
      </c>
      <c r="C3" s="29" t="s">
        <v>48</v>
      </c>
      <c r="D3" s="29" t="s">
        <v>8</v>
      </c>
      <c r="E3" s="29" t="s">
        <v>9</v>
      </c>
      <c r="F3" s="30" t="s">
        <v>61</v>
      </c>
      <c r="G3" s="30" t="s">
        <v>11</v>
      </c>
      <c r="H3" s="30" t="s">
        <v>4</v>
      </c>
      <c r="I3" s="11" t="s">
        <v>16</v>
      </c>
      <c r="J3" s="31"/>
      <c r="K3" s="32" t="s">
        <v>12</v>
      </c>
      <c r="L3" s="33" t="s">
        <v>14</v>
      </c>
      <c r="M3" s="11" t="s">
        <v>17</v>
      </c>
      <c r="N3" s="11" t="s">
        <v>4</v>
      </c>
      <c r="O3" s="11" t="s">
        <v>18</v>
      </c>
      <c r="P3" s="11" t="s">
        <v>4</v>
      </c>
      <c r="Q3" s="11" t="s">
        <v>19</v>
      </c>
      <c r="R3" s="29" t="s">
        <v>4</v>
      </c>
      <c r="S3" s="11" t="s">
        <v>20</v>
      </c>
      <c r="T3" s="11" t="s">
        <v>4</v>
      </c>
      <c r="U3" s="11" t="s">
        <v>21</v>
      </c>
      <c r="V3" s="11" t="s">
        <v>4</v>
      </c>
      <c r="W3" s="11" t="s">
        <v>22</v>
      </c>
      <c r="X3" s="11" t="s">
        <v>4</v>
      </c>
      <c r="Y3" s="11" t="s">
        <v>23</v>
      </c>
      <c r="Z3" s="34" t="s">
        <v>4</v>
      </c>
      <c r="AA3" s="35" t="s">
        <v>10</v>
      </c>
      <c r="AB3" s="11" t="s">
        <v>51</v>
      </c>
    </row>
    <row r="4" spans="1:28" ht="18" customHeight="1" x14ac:dyDescent="0.25">
      <c r="A4" s="15">
        <v>1</v>
      </c>
      <c r="B4" s="11" t="s">
        <v>36</v>
      </c>
      <c r="C4" s="11" t="s">
        <v>55</v>
      </c>
      <c r="D4" s="36" t="s">
        <v>37</v>
      </c>
      <c r="E4" s="36" t="s">
        <v>38</v>
      </c>
      <c r="F4" s="17" t="s">
        <v>5</v>
      </c>
      <c r="G4" s="17">
        <v>7.67</v>
      </c>
      <c r="H4" s="17">
        <f>G4*110</f>
        <v>843.7</v>
      </c>
      <c r="I4" s="15" t="s">
        <v>5</v>
      </c>
      <c r="J4" s="22" t="str">
        <f>IF(AND(F4="ΝΑΙ",I4="ΝΑΙ"),"ΟΚ","ΑΠΟΡΡΙΠΤΕΤΑΙ")</f>
        <v>ΟΚ</v>
      </c>
      <c r="K4" s="22" t="s">
        <v>13</v>
      </c>
      <c r="L4" s="22"/>
      <c r="M4" s="15"/>
      <c r="N4" s="15">
        <f>IF(M4="ΑΡΙΣΤΗ",70,IF(M4="ΠΟΛΥ ΚΑΛΗ",50,IF(M4="ΚΑΛΗ",30,)))</f>
        <v>0</v>
      </c>
      <c r="O4" s="15"/>
      <c r="P4" s="15">
        <f>IF(O4="ΑΡΙΣΤΗ",70,IF(O4="ΠΟΛΥ ΚΑΛΗ",50,IF(O4="ΚΑΛΗ",30,)))</f>
        <v>0</v>
      </c>
      <c r="Q4" s="15"/>
      <c r="R4" s="15">
        <f>IF(Q4="ΑΡΙΣΤΗ",70,IF(Q4="ΠΟΛΥ ΚΑΛΗ",50,IF(Q4="ΚΑΛΗ",30,)))</f>
        <v>0</v>
      </c>
      <c r="S4" s="15" t="s">
        <v>5</v>
      </c>
      <c r="T4" s="15">
        <f>IF(S4="ΝΑΙ",150,0)</f>
        <v>150</v>
      </c>
      <c r="U4" s="15"/>
      <c r="V4" s="15">
        <f>IF(U4="ΝΑΙ",100,0)</f>
        <v>0</v>
      </c>
      <c r="W4" s="15"/>
      <c r="X4" s="15">
        <f>W4*17</f>
        <v>0</v>
      </c>
      <c r="Y4" s="15">
        <v>4</v>
      </c>
      <c r="Z4" s="24">
        <f>Y4*7</f>
        <v>28</v>
      </c>
      <c r="AA4" s="37">
        <f>H4+T4+N4+P4+R4+X4+Z4+V4</f>
        <v>1021.7</v>
      </c>
      <c r="AB4" s="15"/>
    </row>
    <row r="5" spans="1:28" x14ac:dyDescent="0.25">
      <c r="A5" s="15">
        <v>2</v>
      </c>
      <c r="B5" s="11" t="s">
        <v>42</v>
      </c>
      <c r="C5" s="11" t="s">
        <v>57</v>
      </c>
      <c r="D5" s="36" t="s">
        <v>43</v>
      </c>
      <c r="E5" s="36" t="s">
        <v>44</v>
      </c>
      <c r="F5" s="17" t="s">
        <v>5</v>
      </c>
      <c r="G5" s="17">
        <v>8.4</v>
      </c>
      <c r="H5" s="17">
        <f>G5*110</f>
        <v>924</v>
      </c>
      <c r="I5" s="15" t="s">
        <v>5</v>
      </c>
      <c r="J5" s="22" t="str">
        <f>IF(AND(F5="ΝΑΙ",I5="ΝΑΙ"),"ΟΚ","ΑΠΟΡΡΙΠΤΕΤΑΙ")</f>
        <v>ΟΚ</v>
      </c>
      <c r="K5" s="22" t="s">
        <v>13</v>
      </c>
      <c r="L5" s="22"/>
      <c r="M5" s="15"/>
      <c r="N5" s="15">
        <f>IF(M5="ΑΡΙΣΤΗ",70,IF(M5="ΠΟΛΥ ΚΑΛΗ",50,IF(M5="ΚΑΛΗ",30,)))</f>
        <v>0</v>
      </c>
      <c r="O5" s="15"/>
      <c r="P5" s="15">
        <f>IF(O5="ΑΡΙΣΤΗ",70,IF(O5="ΠΟΛΥ ΚΑΛΗ",50,IF(O5="ΚΑΛΗ",30,)))</f>
        <v>0</v>
      </c>
      <c r="Q5" s="15"/>
      <c r="R5" s="15">
        <f>IF(Q5="ΑΡΙΣΤΗ",70,IF(Q5="ΠΟΛΥ ΚΑΛΗ",50,IF(Q5="ΚΑΛΗ",30,)))</f>
        <v>0</v>
      </c>
      <c r="S5" s="15"/>
      <c r="T5" s="15">
        <f>IF(S5="ΝΑΙ",150,0)</f>
        <v>0</v>
      </c>
      <c r="U5" s="15"/>
      <c r="V5" s="15">
        <f>IF(U5="ΝΑΙ",100,0)</f>
        <v>0</v>
      </c>
      <c r="W5" s="15"/>
      <c r="X5" s="15">
        <f>W5*17</f>
        <v>0</v>
      </c>
      <c r="Y5" s="15"/>
      <c r="Z5" s="24">
        <f>Y5*7</f>
        <v>0</v>
      </c>
      <c r="AA5" s="37">
        <f>H5+T5+N5+P5+R5+X5+Z5+V5</f>
        <v>924</v>
      </c>
      <c r="AB5" s="16"/>
    </row>
    <row r="7" spans="1:28" x14ac:dyDescent="0.25">
      <c r="B7" s="20"/>
    </row>
  </sheetData>
  <sheetProtection password="EB34" sheet="1" objects="1" scenarios="1"/>
  <sortState ref="A4:AA5">
    <sortCondition descending="1" ref="AA4:AA5"/>
  </sortState>
  <mergeCells count="4">
    <mergeCell ref="A1:E1"/>
    <mergeCell ref="A2:E2"/>
    <mergeCell ref="M2:Z2"/>
    <mergeCell ref="F2:I2"/>
  </mergeCells>
  <dataValidations count="5">
    <dataValidation type="whole" allowBlank="1" showInputMessage="1" showErrorMessage="1" errorTitle="ΠΡΟΣΟΧΗ!" error="ΑΠΟ 1 ΕΩΣ 84 ΜΗΝΕΣ" sqref="Y4:Y5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W4:W5" xr:uid="{00000000-0002-0000-0100-000001000000}">
      <formula1>1</formula1>
      <formula2>24</formula2>
    </dataValidation>
    <dataValidation type="list" allowBlank="1" showInputMessage="1" showErrorMessage="1" sqref="O4:O5 Q4:Q5 M4:M5" xr:uid="{00000000-0002-0000-0100-000002000000}">
      <formula1>$AL$4:$AL$7</formula1>
    </dataValidation>
    <dataValidation type="list" allowBlank="1" showInputMessage="1" showErrorMessage="1" sqref="I4:I5 K4:L5 U4:U5 S4:S5 F4:F5" xr:uid="{00000000-0002-0000-0100-000003000000}">
      <formula1>#REF!</formula1>
    </dataValidation>
    <dataValidation type="decimal" allowBlank="1" showInputMessage="1" showErrorMessage="1" sqref="G4:G5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"/>
  <sheetViews>
    <sheetView workbookViewId="0">
      <selection activeCell="A5" sqref="A1:AB7"/>
    </sheetView>
  </sheetViews>
  <sheetFormatPr defaultRowHeight="15" x14ac:dyDescent="0.25"/>
  <cols>
    <col min="1" max="1" width="4.85546875" style="1" customWidth="1"/>
    <col min="2" max="3" width="15.140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4.85546875" style="1" customWidth="1"/>
    <col min="10" max="10" width="15" style="1" customWidth="1"/>
    <col min="11" max="12" width="14" style="1" customWidth="1"/>
    <col min="13" max="13" width="10.42578125" style="1" customWidth="1"/>
    <col min="14" max="14" width="7.28515625" style="1" customWidth="1"/>
    <col min="15" max="15" width="9.85546875" style="1" customWidth="1"/>
    <col min="16" max="16" width="7.28515625" style="1" customWidth="1"/>
    <col min="17" max="17" width="10.42578125" style="1" customWidth="1"/>
    <col min="18" max="18" width="7.28515625" style="1" customWidth="1"/>
    <col min="19" max="19" width="11" style="1" customWidth="1"/>
    <col min="20" max="20" width="7.28515625" style="1" customWidth="1"/>
    <col min="21" max="21" width="11.140625" style="1" customWidth="1"/>
    <col min="22" max="22" width="7.28515625" style="1" customWidth="1"/>
    <col min="23" max="23" width="17.5703125" style="1" customWidth="1"/>
    <col min="24" max="24" width="7.28515625" style="1" customWidth="1"/>
    <col min="25" max="25" width="14.28515625" style="1" customWidth="1"/>
    <col min="26" max="26" width="7.85546875" style="1" customWidth="1"/>
    <col min="27" max="27" width="9.5703125" style="1" customWidth="1"/>
    <col min="28" max="28" width="21.7109375" style="1" customWidth="1"/>
    <col min="29" max="36" width="9.140625" style="1"/>
    <col min="37" max="38" width="9.140625" style="1" hidden="1" customWidth="1"/>
    <col min="39" max="16384" width="9.140625" style="1"/>
  </cols>
  <sheetData>
    <row r="1" spans="1:38" ht="81.75" customHeight="1" x14ac:dyDescent="0.3">
      <c r="A1" s="5" t="s">
        <v>62</v>
      </c>
      <c r="B1" s="6"/>
      <c r="C1" s="6"/>
      <c r="D1" s="6"/>
      <c r="E1" s="6"/>
      <c r="F1" s="17"/>
      <c r="G1" s="17"/>
      <c r="H1" s="17"/>
      <c r="I1" s="21"/>
      <c r="J1" s="22"/>
      <c r="K1" s="22"/>
      <c r="L1" s="23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24"/>
      <c r="AA1" s="17"/>
      <c r="AB1" s="8"/>
    </row>
    <row r="2" spans="1:38" s="2" customFormat="1" ht="15.75" x14ac:dyDescent="0.25">
      <c r="A2" s="25" t="s">
        <v>7</v>
      </c>
      <c r="B2" s="26"/>
      <c r="C2" s="26"/>
      <c r="D2" s="26"/>
      <c r="E2" s="26"/>
      <c r="F2" s="26" t="s">
        <v>0</v>
      </c>
      <c r="G2" s="26"/>
      <c r="H2" s="26"/>
      <c r="I2" s="27"/>
      <c r="J2" s="28"/>
      <c r="K2" s="28"/>
      <c r="L2" s="28"/>
      <c r="M2" s="26" t="s">
        <v>24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  <c r="AA2" s="10"/>
      <c r="AB2" s="10"/>
    </row>
    <row r="3" spans="1:38" s="3" customFormat="1" ht="94.5" customHeight="1" x14ac:dyDescent="0.25">
      <c r="A3" s="11" t="s">
        <v>1</v>
      </c>
      <c r="B3" s="11" t="s">
        <v>25</v>
      </c>
      <c r="C3" s="29" t="s">
        <v>48</v>
      </c>
      <c r="D3" s="29" t="s">
        <v>8</v>
      </c>
      <c r="E3" s="11" t="s">
        <v>9</v>
      </c>
      <c r="F3" s="11" t="s">
        <v>15</v>
      </c>
      <c r="G3" s="30" t="s">
        <v>11</v>
      </c>
      <c r="H3" s="30" t="s">
        <v>4</v>
      </c>
      <c r="I3" s="11" t="s">
        <v>16</v>
      </c>
      <c r="J3" s="31"/>
      <c r="K3" s="32" t="s">
        <v>12</v>
      </c>
      <c r="L3" s="33" t="s">
        <v>14</v>
      </c>
      <c r="M3" s="11" t="s">
        <v>17</v>
      </c>
      <c r="N3" s="11" t="s">
        <v>4</v>
      </c>
      <c r="O3" s="11" t="s">
        <v>18</v>
      </c>
      <c r="P3" s="11" t="s">
        <v>4</v>
      </c>
      <c r="Q3" s="11" t="s">
        <v>19</v>
      </c>
      <c r="R3" s="29" t="s">
        <v>4</v>
      </c>
      <c r="S3" s="11" t="s">
        <v>20</v>
      </c>
      <c r="T3" s="11" t="s">
        <v>4</v>
      </c>
      <c r="U3" s="11" t="s">
        <v>21</v>
      </c>
      <c r="V3" s="11" t="s">
        <v>4</v>
      </c>
      <c r="W3" s="11" t="s">
        <v>22</v>
      </c>
      <c r="X3" s="11" t="s">
        <v>4</v>
      </c>
      <c r="Y3" s="11" t="s">
        <v>23</v>
      </c>
      <c r="Z3" s="34" t="s">
        <v>4</v>
      </c>
      <c r="AA3" s="35" t="s">
        <v>10</v>
      </c>
      <c r="AB3" s="11" t="s">
        <v>51</v>
      </c>
    </row>
    <row r="4" spans="1:38" ht="53.25" hidden="1" customHeight="1" x14ac:dyDescent="0.25">
      <c r="A4" s="15">
        <v>1</v>
      </c>
      <c r="B4" s="11" t="s">
        <v>29</v>
      </c>
      <c r="C4" s="11" t="s">
        <v>50</v>
      </c>
      <c r="D4" s="36" t="s">
        <v>30</v>
      </c>
      <c r="E4" s="36" t="s">
        <v>31</v>
      </c>
      <c r="F4" s="17" t="s">
        <v>5</v>
      </c>
      <c r="G4" s="17">
        <v>8.8800000000000008</v>
      </c>
      <c r="H4" s="17">
        <f>G4*110</f>
        <v>976.80000000000007</v>
      </c>
      <c r="I4" s="15" t="s">
        <v>5</v>
      </c>
      <c r="J4" s="22" t="str">
        <f>IF(AND(F4="ΝΑΙ",I4="ΝΑΙ"),"ΟΚ","ΑΠΟΡΡΙΠΤΕΤΑΙ")</f>
        <v>ΟΚ</v>
      </c>
      <c r="K4" s="22" t="s">
        <v>13</v>
      </c>
      <c r="L4" s="22"/>
      <c r="M4" s="15"/>
      <c r="N4" s="15">
        <f>IF(M4="ΑΡΙΣΤΗ",70,IF(M4="ΠΟΛΥ ΚΑΛΗ",50,IF(M4="ΚΑΛΗ",30,)))</f>
        <v>0</v>
      </c>
      <c r="O4" s="15" t="s">
        <v>3</v>
      </c>
      <c r="P4" s="15">
        <f>IF(O4="ΑΡΙΣΤΗ",70,IF(O4="ΠΟΛΥ ΚΑΛΗ",50,IF(O4="ΚΑΛΗ",30,)))</f>
        <v>30</v>
      </c>
      <c r="Q4" s="15" t="s">
        <v>2</v>
      </c>
      <c r="R4" s="15">
        <f>IF(Q4="ΑΡΙΣΤΗ",70,IF(Q4="ΠΟΛΥ ΚΑΛΗ",50,IF(Q4="ΚΑΛΗ",30,)))</f>
        <v>70</v>
      </c>
      <c r="S4" s="15"/>
      <c r="T4" s="15">
        <f>IF(S4="ΝΑΙ",150,0)</f>
        <v>0</v>
      </c>
      <c r="U4" s="15" t="s">
        <v>5</v>
      </c>
      <c r="V4" s="15">
        <f>IF(U4="ΝΑΙ",100,0)</f>
        <v>100</v>
      </c>
      <c r="W4" s="15">
        <v>24</v>
      </c>
      <c r="X4" s="15">
        <f>W4*17</f>
        <v>408</v>
      </c>
      <c r="Y4" s="15">
        <v>84</v>
      </c>
      <c r="Z4" s="24">
        <f>Y4*7</f>
        <v>588</v>
      </c>
      <c r="AA4" s="37">
        <f>H4+T4+N4+P4+R4+X4+Z4+V4</f>
        <v>2172.8000000000002</v>
      </c>
      <c r="AB4" s="16" t="s">
        <v>52</v>
      </c>
      <c r="AK4" s="1" t="s">
        <v>5</v>
      </c>
      <c r="AL4" s="1" t="s">
        <v>2</v>
      </c>
    </row>
    <row r="5" spans="1:38" ht="18" customHeight="1" x14ac:dyDescent="0.25">
      <c r="A5" s="15">
        <v>1</v>
      </c>
      <c r="B5" s="11" t="s">
        <v>26</v>
      </c>
      <c r="C5" s="11" t="s">
        <v>49</v>
      </c>
      <c r="D5" s="36" t="s">
        <v>27</v>
      </c>
      <c r="E5" s="36" t="s">
        <v>28</v>
      </c>
      <c r="F5" s="17" t="s">
        <v>5</v>
      </c>
      <c r="G5" s="17">
        <v>6.56</v>
      </c>
      <c r="H5" s="17">
        <f>G5*110</f>
        <v>721.59999999999991</v>
      </c>
      <c r="I5" s="15" t="s">
        <v>5</v>
      </c>
      <c r="J5" s="22" t="str">
        <f>IF(AND(F5="ΝΑΙ",I5="ΝΑΙ"),"ΟΚ","ΑΠΟΡΡΙΠΤΕΤΑΙ")</f>
        <v>ΟΚ</v>
      </c>
      <c r="K5" s="22" t="s">
        <v>5</v>
      </c>
      <c r="L5" s="22" t="s">
        <v>5</v>
      </c>
      <c r="M5" s="15"/>
      <c r="N5" s="15">
        <f>IF(M5="ΑΡΙΣΤΗ",70,IF(M5="ΠΟΛΥ ΚΑΛΗ",50,IF(M5="ΚΑΛΗ",30,)))</f>
        <v>0</v>
      </c>
      <c r="O5" s="15"/>
      <c r="P5" s="15">
        <f>IF(O5="ΑΡΙΣΤΗ",70,IF(O5="ΠΟΛΥ ΚΑΛΗ",50,IF(O5="ΚΑΛΗ",30,)))</f>
        <v>0</v>
      </c>
      <c r="Q5" s="15"/>
      <c r="R5" s="15">
        <f>IF(Q5="ΑΡΙΣΤΗ",70,IF(Q5="ΠΟΛΥ ΚΑΛΗ",50,IF(Q5="ΚΑΛΗ",30,)))</f>
        <v>0</v>
      </c>
      <c r="S5" s="15"/>
      <c r="T5" s="15">
        <f>IF(S5="ΝΑΙ",150,0)</f>
        <v>0</v>
      </c>
      <c r="U5" s="15" t="s">
        <v>5</v>
      </c>
      <c r="V5" s="15">
        <f>IF(U5="ΝΑΙ",100,0)</f>
        <v>100</v>
      </c>
      <c r="W5" s="15">
        <v>12</v>
      </c>
      <c r="X5" s="15">
        <f>W5*17</f>
        <v>204</v>
      </c>
      <c r="Y5" s="15"/>
      <c r="Z5" s="24">
        <f>Y5*7</f>
        <v>0</v>
      </c>
      <c r="AA5" s="37">
        <f>H5+T5+N5+P5+R5+X5+Z5+V5</f>
        <v>1025.5999999999999</v>
      </c>
      <c r="AB5" s="15"/>
      <c r="AK5" s="1" t="s">
        <v>13</v>
      </c>
      <c r="AL5" s="1" t="s">
        <v>6</v>
      </c>
    </row>
    <row r="6" spans="1:38" ht="18" hidden="1" customHeight="1" x14ac:dyDescent="0.25">
      <c r="A6" s="15">
        <v>3</v>
      </c>
      <c r="B6" s="11" t="s">
        <v>36</v>
      </c>
      <c r="C6" s="11" t="s">
        <v>55</v>
      </c>
      <c r="D6" s="36" t="s">
        <v>37</v>
      </c>
      <c r="E6" s="36" t="s">
        <v>38</v>
      </c>
      <c r="F6" s="17" t="s">
        <v>5</v>
      </c>
      <c r="G6" s="17">
        <v>7.67</v>
      </c>
      <c r="H6" s="17">
        <f>G6*110</f>
        <v>843.7</v>
      </c>
      <c r="I6" s="15" t="s">
        <v>5</v>
      </c>
      <c r="J6" s="22" t="str">
        <f>IF(AND(F6="ΝΑΙ",I6="ΝΑΙ"),"ΟΚ","ΑΠΟΡΡΙΠΤΕΤΑΙ")</f>
        <v>ΟΚ</v>
      </c>
      <c r="K6" s="22" t="s">
        <v>13</v>
      </c>
      <c r="L6" s="22"/>
      <c r="M6" s="15"/>
      <c r="N6" s="15">
        <f>IF(M6="ΑΡΙΣΤΗ",70,IF(M6="ΠΟΛΥ ΚΑΛΗ",50,IF(M6="ΚΑΛΗ",30,)))</f>
        <v>0</v>
      </c>
      <c r="O6" s="15"/>
      <c r="P6" s="15">
        <f>IF(O6="ΑΡΙΣΤΗ",70,IF(O6="ΠΟΛΥ ΚΑΛΗ",50,IF(O6="ΚΑΛΗ",30,)))</f>
        <v>0</v>
      </c>
      <c r="Q6" s="15"/>
      <c r="R6" s="15">
        <f>IF(Q6="ΑΡΙΣΤΗ",70,IF(Q6="ΠΟΛΥ ΚΑΛΗ",50,IF(Q6="ΚΑΛΗ",30,)))</f>
        <v>0</v>
      </c>
      <c r="S6" s="15" t="s">
        <v>5</v>
      </c>
      <c r="T6" s="15">
        <f>IF(S6="ΝΑΙ",150,0)</f>
        <v>150</v>
      </c>
      <c r="U6" s="15"/>
      <c r="V6" s="15">
        <f>IF(U6="ΝΑΙ",100,0)</f>
        <v>0</v>
      </c>
      <c r="W6" s="15"/>
      <c r="X6" s="15">
        <f>W6*17</f>
        <v>0</v>
      </c>
      <c r="Y6" s="15">
        <v>4</v>
      </c>
      <c r="Z6" s="24">
        <f>Y6*7</f>
        <v>28</v>
      </c>
      <c r="AA6" s="37">
        <f>H6+T6+N6+P6+R6+X6+Z6+V6</f>
        <v>1021.7</v>
      </c>
      <c r="AB6" s="15"/>
    </row>
    <row r="7" spans="1:38" ht="30" hidden="1" x14ac:dyDescent="0.25">
      <c r="A7" s="15">
        <v>4</v>
      </c>
      <c r="B7" s="11" t="s">
        <v>42</v>
      </c>
      <c r="C7" s="11" t="s">
        <v>57</v>
      </c>
      <c r="D7" s="36" t="s">
        <v>43</v>
      </c>
      <c r="E7" s="36" t="s">
        <v>44</v>
      </c>
      <c r="F7" s="17" t="s">
        <v>5</v>
      </c>
      <c r="G7" s="17">
        <v>8.4</v>
      </c>
      <c r="H7" s="17">
        <f>G7*110</f>
        <v>924</v>
      </c>
      <c r="I7" s="15" t="s">
        <v>5</v>
      </c>
      <c r="J7" s="22" t="str">
        <f>IF(AND(F7="ΝΑΙ",I7="ΝΑΙ"),"ΟΚ","ΑΠΟΡΡΙΠΤΕΤΑΙ")</f>
        <v>ΟΚ</v>
      </c>
      <c r="K7" s="22" t="s">
        <v>13</v>
      </c>
      <c r="L7" s="22"/>
      <c r="M7" s="15"/>
      <c r="N7" s="15">
        <f>IF(M7="ΑΡΙΣΤΗ",70,IF(M7="ΠΟΛΥ ΚΑΛΗ",50,IF(M7="ΚΑΛΗ",30,)))</f>
        <v>0</v>
      </c>
      <c r="O7" s="15"/>
      <c r="P7" s="15">
        <f>IF(O7="ΑΡΙΣΤΗ",70,IF(O7="ΠΟΛΥ ΚΑΛΗ",50,IF(O7="ΚΑΛΗ",30,)))</f>
        <v>0</v>
      </c>
      <c r="Q7" s="15"/>
      <c r="R7" s="15">
        <f>IF(Q7="ΑΡΙΣΤΗ",70,IF(Q7="ΠΟΛΥ ΚΑΛΗ",50,IF(Q7="ΚΑΛΗ",30,)))</f>
        <v>0</v>
      </c>
      <c r="S7" s="15"/>
      <c r="T7" s="15">
        <f>IF(S7="ΝΑΙ",150,0)</f>
        <v>0</v>
      </c>
      <c r="U7" s="15"/>
      <c r="V7" s="15">
        <f>IF(U7="ΝΑΙ",100,0)</f>
        <v>0</v>
      </c>
      <c r="W7" s="15"/>
      <c r="X7" s="15">
        <f>W7*17</f>
        <v>0</v>
      </c>
      <c r="Y7" s="15"/>
      <c r="Z7" s="24">
        <f>Y7*7</f>
        <v>0</v>
      </c>
      <c r="AA7" s="37">
        <f>H7+T7+N7+P7+R7+X7+Z7+V7</f>
        <v>924</v>
      </c>
      <c r="AB7" s="16" t="s">
        <v>58</v>
      </c>
    </row>
  </sheetData>
  <sheetProtection password="EB34" sheet="1" objects="1" scenarios="1"/>
  <mergeCells count="4">
    <mergeCell ref="A1:E1"/>
    <mergeCell ref="A2:E2"/>
    <mergeCell ref="F2:I2"/>
    <mergeCell ref="M2:Z2"/>
  </mergeCells>
  <dataValidations count="5">
    <dataValidation type="decimal" allowBlank="1" showInputMessage="1" showErrorMessage="1" sqref="G4:G7" xr:uid="{00000000-0002-0000-0200-000000000000}">
      <formula1>5</formula1>
      <formula2>10</formula2>
    </dataValidation>
    <dataValidation type="list" allowBlank="1" showInputMessage="1" showErrorMessage="1" sqref="I4:I7 K4:L7 U4:U7 S4:S7 F4:F7" xr:uid="{00000000-0002-0000-0200-000001000000}">
      <formula1>$AK$4:$AK$5</formula1>
    </dataValidation>
    <dataValidation type="list" allowBlank="1" showInputMessage="1" showErrorMessage="1" sqref="O4:O7 Q4:Q7 M4:M7" xr:uid="{00000000-0002-0000-0200-000002000000}">
      <formula1>$AL$4:$AL$9</formula1>
    </dataValidation>
    <dataValidation type="whole" allowBlank="1" showInputMessage="1" showErrorMessage="1" errorTitle="ΠΡΟΣΟΧΗ!" error="ΑΠΟ 1 ΕΩΣ 24 ΜΗΝΕΣ" sqref="W4:W7" xr:uid="{00000000-0002-0000-0200-000003000000}">
      <formula1>1</formula1>
      <formula2>24</formula2>
    </dataValidation>
    <dataValidation type="whole" allowBlank="1" showInputMessage="1" showErrorMessage="1" errorTitle="ΠΡΟΣΟΧΗ!" error="ΑΠΟ 1 ΕΩΣ 84 ΜΗΝΕΣ" sqref="Y4:Y7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"/>
  <sheetViews>
    <sheetView workbookViewId="0">
      <selection sqref="A1:AB7"/>
    </sheetView>
  </sheetViews>
  <sheetFormatPr defaultRowHeight="15" x14ac:dyDescent="0.25"/>
  <cols>
    <col min="2" max="2" width="26.140625" customWidth="1"/>
    <col min="4" max="4" width="12.5703125" bestFit="1" customWidth="1"/>
    <col min="5" max="5" width="15.7109375" customWidth="1"/>
    <col min="6" max="6" width="16" hidden="1" customWidth="1"/>
    <col min="7" max="11" width="0" hidden="1" customWidth="1"/>
    <col min="12" max="12" width="22" hidden="1" customWidth="1"/>
    <col min="13" max="27" width="0" hidden="1" customWidth="1"/>
    <col min="28" max="28" width="25.28515625" bestFit="1" customWidth="1"/>
  </cols>
  <sheetData>
    <row r="1" spans="1:28" s="1" customFormat="1" ht="59.25" customHeight="1" x14ac:dyDescent="0.3">
      <c r="A1" s="43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s="2" customFormat="1" ht="15.75" x14ac:dyDescent="0.25">
      <c r="A2" s="9" t="s">
        <v>7</v>
      </c>
      <c r="B2" s="9"/>
      <c r="C2" s="9"/>
      <c r="D2" s="9"/>
      <c r="E2" s="9"/>
      <c r="F2" s="9" t="s">
        <v>0</v>
      </c>
      <c r="G2" s="9"/>
      <c r="H2" s="9"/>
      <c r="I2" s="9"/>
      <c r="J2" s="45"/>
      <c r="K2" s="45"/>
      <c r="L2" s="45"/>
      <c r="M2" s="9" t="s">
        <v>24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46" t="s">
        <v>10</v>
      </c>
      <c r="AB2" s="45"/>
    </row>
    <row r="3" spans="1:28" s="3" customFormat="1" ht="64.5" customHeight="1" x14ac:dyDescent="0.25">
      <c r="A3" s="16" t="s">
        <v>1</v>
      </c>
      <c r="B3" s="16" t="s">
        <v>25</v>
      </c>
      <c r="C3" s="16" t="s">
        <v>48</v>
      </c>
      <c r="D3" s="16" t="s">
        <v>8</v>
      </c>
      <c r="E3" s="16" t="s">
        <v>9</v>
      </c>
      <c r="F3" s="16" t="s">
        <v>15</v>
      </c>
      <c r="G3" s="16" t="s">
        <v>11</v>
      </c>
      <c r="H3" s="16" t="s">
        <v>4</v>
      </c>
      <c r="I3" s="16" t="s">
        <v>16</v>
      </c>
      <c r="J3" s="16"/>
      <c r="K3" s="47" t="s">
        <v>12</v>
      </c>
      <c r="L3" s="47" t="s">
        <v>14</v>
      </c>
      <c r="M3" s="16" t="s">
        <v>17</v>
      </c>
      <c r="N3" s="16" t="s">
        <v>4</v>
      </c>
      <c r="O3" s="16" t="s">
        <v>18</v>
      </c>
      <c r="P3" s="16" t="s">
        <v>4</v>
      </c>
      <c r="Q3" s="16" t="s">
        <v>19</v>
      </c>
      <c r="R3" s="16" t="s">
        <v>4</v>
      </c>
      <c r="S3" s="16" t="s">
        <v>20</v>
      </c>
      <c r="T3" s="16" t="s">
        <v>4</v>
      </c>
      <c r="U3" s="16" t="s">
        <v>21</v>
      </c>
      <c r="V3" s="16" t="s">
        <v>4</v>
      </c>
      <c r="W3" s="16" t="s">
        <v>22</v>
      </c>
      <c r="X3" s="16" t="s">
        <v>4</v>
      </c>
      <c r="Y3" s="16" t="s">
        <v>23</v>
      </c>
      <c r="Z3" s="16" t="s">
        <v>4</v>
      </c>
      <c r="AA3" s="46"/>
      <c r="AB3" s="45" t="s">
        <v>60</v>
      </c>
    </row>
    <row r="4" spans="1:28" s="1" customFormat="1" x14ac:dyDescent="0.25">
      <c r="A4" s="15">
        <v>1</v>
      </c>
      <c r="B4" s="16" t="s">
        <v>32</v>
      </c>
      <c r="C4" s="16" t="s">
        <v>53</v>
      </c>
      <c r="D4" s="15" t="s">
        <v>33</v>
      </c>
      <c r="E4" s="15" t="s">
        <v>31</v>
      </c>
      <c r="F4" s="15" t="s">
        <v>5</v>
      </c>
      <c r="G4" s="15">
        <v>9.5</v>
      </c>
      <c r="H4" s="15">
        <f>G4*110</f>
        <v>1045</v>
      </c>
      <c r="I4" s="15" t="s">
        <v>13</v>
      </c>
      <c r="J4" s="15" t="str">
        <f>IF(AND(F4="ΝΑΙ",I4="ΝΑΙ"),"ΟΚ","ΑΠΟΡΡΙΠΤΕΤΑΙ")</f>
        <v>ΑΠΟΡΡΙΠΤΕΤΑΙ</v>
      </c>
      <c r="K4" s="15" t="s">
        <v>13</v>
      </c>
      <c r="L4" s="15"/>
      <c r="M4" s="15"/>
      <c r="N4" s="15">
        <f>IF(M4="ΑΡΙΣΤΗ",70,IF(M4="ΠΟΛΥ ΚΑΛΗ",50,IF(M4="ΚΑΛΗ",30,)))</f>
        <v>0</v>
      </c>
      <c r="O4" s="15"/>
      <c r="P4" s="15">
        <f>IF(O4="ΑΡΙΣΤΗ",70,IF(O4="ΠΟΛΥ ΚΑΛΗ",50,IF(O4="ΚΑΛΗ",30,)))</f>
        <v>0</v>
      </c>
      <c r="Q4" s="15"/>
      <c r="R4" s="15">
        <f>IF(Q4="ΑΡΙΣΤΗ",70,IF(Q4="ΠΟΛΥ ΚΑΛΗ",50,IF(Q4="ΚΑΛΗ",30,)))</f>
        <v>0</v>
      </c>
      <c r="S4" s="15"/>
      <c r="T4" s="15">
        <f>IF(S4="ΝΑΙ",150,0)</f>
        <v>0</v>
      </c>
      <c r="U4" s="15"/>
      <c r="V4" s="15">
        <f>IF(U4="ΝΑΙ",100,0)</f>
        <v>0</v>
      </c>
      <c r="W4" s="15"/>
      <c r="X4" s="15">
        <f>W4*17</f>
        <v>0</v>
      </c>
      <c r="Y4" s="15"/>
      <c r="Z4" s="15">
        <f>Y4*7</f>
        <v>0</v>
      </c>
      <c r="AA4" s="19">
        <f>H4+T4+N4+P4+R4+X4+Z4+V4</f>
        <v>1045</v>
      </c>
      <c r="AB4" s="16">
        <v>145</v>
      </c>
    </row>
    <row r="5" spans="1:28" s="4" customFormat="1" x14ac:dyDescent="0.25">
      <c r="A5" s="48">
        <v>2</v>
      </c>
      <c r="B5" s="49" t="s">
        <v>34</v>
      </c>
      <c r="C5" s="49" t="s">
        <v>54</v>
      </c>
      <c r="D5" s="48" t="s">
        <v>35</v>
      </c>
      <c r="E5" s="48" t="s">
        <v>31</v>
      </c>
      <c r="F5" s="48" t="s">
        <v>5</v>
      </c>
      <c r="G5" s="48">
        <v>6.7</v>
      </c>
      <c r="H5" s="48">
        <f>G5*110</f>
        <v>737</v>
      </c>
      <c r="I5" s="48" t="s">
        <v>13</v>
      </c>
      <c r="J5" s="48" t="str">
        <f>IF(AND(F5="ΝΑΙ",I5="ΝΑΙ"),"ΟΚ","ΑΠΟΡΡΙΠΤΕΤΑΙ")</f>
        <v>ΑΠΟΡΡΙΠΤΕΤΑΙ</v>
      </c>
      <c r="K5" s="48" t="s">
        <v>13</v>
      </c>
      <c r="L5" s="48"/>
      <c r="M5" s="48"/>
      <c r="N5" s="48">
        <f>IF(M5="ΑΡΙΣΤΗ",70,IF(M5="ΠΟΛΥ ΚΑΛΗ",50,IF(M5="ΚΑΛΗ",30,)))</f>
        <v>0</v>
      </c>
      <c r="O5" s="48"/>
      <c r="P5" s="48">
        <f>IF(O5="ΑΡΙΣΤΗ",70,IF(O5="ΠΟΛΥ ΚΑΛΗ",50,IF(O5="ΚΑΛΗ",30,)))</f>
        <v>0</v>
      </c>
      <c r="Q5" s="48"/>
      <c r="R5" s="48">
        <f>IF(Q5="ΑΡΙΣΤΗ",70,IF(Q5="ΠΟΛΥ ΚΑΛΗ",50,IF(Q5="ΚΑΛΗ",30,)))</f>
        <v>0</v>
      </c>
      <c r="S5" s="48"/>
      <c r="T5" s="48">
        <f>IF(S5="ΝΑΙ",150,0)</f>
        <v>0</v>
      </c>
      <c r="U5" s="48"/>
      <c r="V5" s="48">
        <f>IF(U5="ΝΑΙ",100,0)</f>
        <v>0</v>
      </c>
      <c r="W5" s="48"/>
      <c r="X5" s="48">
        <f>W5*17</f>
        <v>0</v>
      </c>
      <c r="Y5" s="48"/>
      <c r="Z5" s="48">
        <f>Y5*7</f>
        <v>0</v>
      </c>
      <c r="AA5" s="50">
        <f>H5+T5+N5+P5+R5+X5+Z5+V5</f>
        <v>737</v>
      </c>
      <c r="AB5" s="16">
        <v>145</v>
      </c>
    </row>
    <row r="6" spans="1:28" s="1" customFormat="1" x14ac:dyDescent="0.25">
      <c r="A6" s="15">
        <v>3</v>
      </c>
      <c r="B6" s="16" t="s">
        <v>39</v>
      </c>
      <c r="C6" s="16" t="s">
        <v>56</v>
      </c>
      <c r="D6" s="15" t="s">
        <v>40</v>
      </c>
      <c r="E6" s="15" t="s">
        <v>41</v>
      </c>
      <c r="F6" s="15" t="s">
        <v>5</v>
      </c>
      <c r="G6" s="15">
        <v>9.9</v>
      </c>
      <c r="H6" s="15">
        <f>G6*110</f>
        <v>1089</v>
      </c>
      <c r="I6" s="15" t="s">
        <v>13</v>
      </c>
      <c r="J6" s="15" t="str">
        <f>IF(AND(F6="ΝΑΙ",I6="ΝΑΙ"),"ΟΚ","ΑΠΟΡΡΙΠΤΕΤΑΙ")</f>
        <v>ΑΠΟΡΡΙΠΤΕΤΑΙ</v>
      </c>
      <c r="K6" s="15" t="s">
        <v>5</v>
      </c>
      <c r="L6" s="15"/>
      <c r="M6" s="15"/>
      <c r="N6" s="15">
        <f>IF(M6="ΑΡΙΣΤΗ",70,IF(M6="ΠΟΛΥ ΚΑΛΗ",50,IF(M6="ΚΑΛΗ",30,)))</f>
        <v>0</v>
      </c>
      <c r="O6" s="15"/>
      <c r="P6" s="15">
        <f>IF(O6="ΑΡΙΣΤΗ",70,IF(O6="ΠΟΛΥ ΚΑΛΗ",50,IF(O6="ΚΑΛΗ",30,)))</f>
        <v>0</v>
      </c>
      <c r="Q6" s="15"/>
      <c r="R6" s="15">
        <f>IF(Q6="ΑΡΙΣΤΗ",70,IF(Q6="ΠΟΛΥ ΚΑΛΗ",50,IF(Q6="ΚΑΛΗ",30,)))</f>
        <v>0</v>
      </c>
      <c r="S6" s="15"/>
      <c r="T6" s="15">
        <f>IF(S6="ΝΑΙ",150,0)</f>
        <v>0</v>
      </c>
      <c r="U6" s="15"/>
      <c r="V6" s="15">
        <f>IF(U6="ΝΑΙ",100,0)</f>
        <v>0</v>
      </c>
      <c r="W6" s="15"/>
      <c r="X6" s="15">
        <f>W6*17</f>
        <v>0</v>
      </c>
      <c r="Y6" s="15"/>
      <c r="Z6" s="15">
        <f>Y6*7</f>
        <v>0</v>
      </c>
      <c r="AA6" s="19">
        <f>H6+T6+N6+P6+R6+X6+Z6+V6</f>
        <v>1089</v>
      </c>
      <c r="AB6" s="16">
        <v>145</v>
      </c>
    </row>
    <row r="7" spans="1:28" s="1" customFormat="1" x14ac:dyDescent="0.25">
      <c r="A7" s="15">
        <v>4</v>
      </c>
      <c r="B7" s="16" t="s">
        <v>45</v>
      </c>
      <c r="C7" s="16" t="s">
        <v>59</v>
      </c>
      <c r="D7" s="15" t="s">
        <v>46</v>
      </c>
      <c r="E7" s="15" t="s">
        <v>47</v>
      </c>
      <c r="F7" s="15" t="s">
        <v>5</v>
      </c>
      <c r="G7" s="15">
        <v>6.3</v>
      </c>
      <c r="H7" s="15">
        <f>G7*110</f>
        <v>693</v>
      </c>
      <c r="I7" s="15" t="s">
        <v>13</v>
      </c>
      <c r="J7" s="15" t="str">
        <f>IF(AND(F7="ΝΑΙ",I7="ΝΑΙ"),"ΟΚ","ΑΠΟΡΡΙΠΤΕΤΑΙ")</f>
        <v>ΑΠΟΡΡΙΠΤΕΤΑΙ</v>
      </c>
      <c r="K7" s="15" t="s">
        <v>13</v>
      </c>
      <c r="L7" s="15"/>
      <c r="M7" s="15"/>
      <c r="N7" s="15">
        <f>IF(M7="ΑΡΙΣΤΗ",70,IF(M7="ΠΟΛΥ ΚΑΛΗ",50,IF(M7="ΚΑΛΗ",30,)))</f>
        <v>0</v>
      </c>
      <c r="O7" s="15"/>
      <c r="P7" s="15">
        <f>IF(O7="ΑΡΙΣΤΗ",70,IF(O7="ΠΟΛΥ ΚΑΛΗ",50,IF(O7="ΚΑΛΗ",30,)))</f>
        <v>0</v>
      </c>
      <c r="Q7" s="15"/>
      <c r="R7" s="15">
        <f>IF(Q7="ΑΡΙΣΤΗ",70,IF(Q7="ΠΟΛΥ ΚΑΛΗ",50,IF(Q7="ΚΑΛΗ",30,)))</f>
        <v>0</v>
      </c>
      <c r="S7" s="15" t="s">
        <v>5</v>
      </c>
      <c r="T7" s="15">
        <f>IF(S7="ΝΑΙ",150,0)</f>
        <v>150</v>
      </c>
      <c r="U7" s="15"/>
      <c r="V7" s="15">
        <f>IF(U7="ΝΑΙ",100,0)</f>
        <v>0</v>
      </c>
      <c r="W7" s="15"/>
      <c r="X7" s="15">
        <f>W7*17</f>
        <v>0</v>
      </c>
      <c r="Y7" s="15"/>
      <c r="Z7" s="15">
        <f>Y7*7</f>
        <v>0</v>
      </c>
      <c r="AA7" s="19">
        <f>H7+T7+N7+P7+R7+X7+Z7+V7</f>
        <v>843</v>
      </c>
      <c r="AB7" s="16">
        <v>145</v>
      </c>
    </row>
  </sheetData>
  <sheetProtection password="EB34" sheet="1" objects="1" scenarios="1"/>
  <mergeCells count="5">
    <mergeCell ref="A2:E2"/>
    <mergeCell ref="F2:I2"/>
    <mergeCell ref="M2:Z2"/>
    <mergeCell ref="AA2:AA3"/>
    <mergeCell ref="A1:AB1"/>
  </mergeCells>
  <dataValidations count="5">
    <dataValidation type="decimal" allowBlank="1" showInputMessage="1" showErrorMessage="1" sqref="G4:G7" xr:uid="{00000000-0002-0000-0300-000000000000}">
      <formula1>5</formula1>
      <formula2>10</formula2>
    </dataValidation>
    <dataValidation type="list" allowBlank="1" showInputMessage="1" showErrorMessage="1" sqref="U4:U7 S4:S7 F4:F7 I4:I7 K4:L7" xr:uid="{00000000-0002-0000-0300-000001000000}">
      <formula1>$AK$4:$AK$5</formula1>
    </dataValidation>
    <dataValidation type="list" allowBlank="1" showInputMessage="1" showErrorMessage="1" sqref="M4:M7 O4:O7 Q4:Q7" xr:uid="{00000000-0002-0000-0300-000002000000}">
      <formula1>$AL$4:$AL$11</formula1>
    </dataValidation>
    <dataValidation type="whole" allowBlank="1" showInputMessage="1" showErrorMessage="1" errorTitle="ΠΡΟΣΟΧΗ!" error="ΑΠΟ 1 ΕΩΣ 24 ΜΗΝΕΣ" sqref="W4:W7" xr:uid="{00000000-0002-0000-0300-000003000000}">
      <formula1>1</formula1>
      <formula2>24</formula2>
    </dataValidation>
    <dataValidation type="whole" allowBlank="1" showInputMessage="1" showErrorMessage="1" errorTitle="ΠΡΟΣΟΧΗ!" error="ΑΠΟ 1 ΕΩΣ 84 ΜΗΝΕΣ" sqref="Y4:Y7" xr:uid="{00000000-0002-0000-03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ΠΙΝΑΚΑΣ ΠΡΟΣΛΗΠΤΕΩΝ</vt:lpstr>
      <vt:lpstr>ΥΔΡΑΥΛΙΚΟΙ_ΚΑΤΑΤΑΞΗΣ_ΚΥΡΙΟΣ</vt:lpstr>
      <vt:lpstr>ΥΔΡΑΥΛΙΚΟΙ_ΚΑΤΑΤΑΞΗΣ_ΜΕ ΓΕΝ ΕΜΠ</vt:lpstr>
      <vt:lpstr>ΠΙΝΑΚΑΣ ΠΟΛΥΤΕΚΝΩΝ_ΜΕ</vt:lpstr>
      <vt:lpstr>ΑΠΟΡΡΙΠΤΕΟΙ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2019-05-29T09:05:04Z</dcterms:modified>
</cp:coreProperties>
</file>