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 activeTab="2"/>
  </bookViews>
  <sheets>
    <sheet name="26B_ΠΡΟΣΛΗΠΤΕΟΣ" sheetId="10" r:id="rId1"/>
    <sheet name="26B ΓΕΝΙΚΗ ΚΑΤΑΤΑΞΗ" sheetId="6" r:id="rId2"/>
    <sheet name="26B_ΑΠΟΡΡΙΠΤΕΟΙ" sheetId="9" r:id="rId3"/>
  </sheets>
  <calcPr calcId="125725"/>
</workbook>
</file>

<file path=xl/calcChain.xml><?xml version="1.0" encoding="utf-8"?>
<calcChain xmlns="http://schemas.openxmlformats.org/spreadsheetml/2006/main">
  <c r="AF4" i="10"/>
  <c r="AD4"/>
  <c r="AB4"/>
  <c r="Z4"/>
  <c r="X4"/>
  <c r="V4"/>
  <c r="T4"/>
  <c r="R4"/>
  <c r="P4"/>
  <c r="N4"/>
  <c r="K4"/>
  <c r="H4"/>
  <c r="AG4" s="1"/>
  <c r="AD11" i="9"/>
  <c r="AB11"/>
  <c r="Z11"/>
  <c r="X11"/>
  <c r="V11"/>
  <c r="T11"/>
  <c r="R11"/>
  <c r="P11"/>
  <c r="N11"/>
  <c r="L11"/>
  <c r="I11"/>
  <c r="F11"/>
  <c r="AD10"/>
  <c r="AB10"/>
  <c r="Z10"/>
  <c r="X10"/>
  <c r="V10"/>
  <c r="T10"/>
  <c r="R10"/>
  <c r="P10"/>
  <c r="N10"/>
  <c r="L10"/>
  <c r="I10"/>
  <c r="F10"/>
  <c r="AD8"/>
  <c r="AB8"/>
  <c r="Z8"/>
  <c r="X8"/>
  <c r="V8"/>
  <c r="T8"/>
  <c r="R8"/>
  <c r="P8"/>
  <c r="N8"/>
  <c r="L8"/>
  <c r="I8"/>
  <c r="F8"/>
  <c r="AD7"/>
  <c r="AB7"/>
  <c r="Z7"/>
  <c r="X7"/>
  <c r="V7"/>
  <c r="T7"/>
  <c r="R7"/>
  <c r="P7"/>
  <c r="N7"/>
  <c r="L7"/>
  <c r="I7"/>
  <c r="F7"/>
  <c r="AD5"/>
  <c r="AB5"/>
  <c r="Z5"/>
  <c r="X5"/>
  <c r="V5"/>
  <c r="T5"/>
  <c r="R5"/>
  <c r="P5"/>
  <c r="N5"/>
  <c r="L5"/>
  <c r="I5"/>
  <c r="F5"/>
  <c r="AE11" l="1"/>
  <c r="AE5"/>
  <c r="AE7"/>
  <c r="AE8"/>
  <c r="AE10"/>
  <c r="AD12"/>
  <c r="AB12"/>
  <c r="Z12"/>
  <c r="X12"/>
  <c r="V12"/>
  <c r="T12"/>
  <c r="R12"/>
  <c r="P12"/>
  <c r="N12"/>
  <c r="L12"/>
  <c r="I12"/>
  <c r="AB9"/>
  <c r="Z9"/>
  <c r="X9"/>
  <c r="V9"/>
  <c r="T9"/>
  <c r="R9"/>
  <c r="P9"/>
  <c r="N9"/>
  <c r="L9"/>
  <c r="I9"/>
  <c r="F9"/>
  <c r="AB6"/>
  <c r="Z6"/>
  <c r="X6"/>
  <c r="V6"/>
  <c r="T6"/>
  <c r="R6"/>
  <c r="P6"/>
  <c r="N6"/>
  <c r="L6"/>
  <c r="I6"/>
  <c r="F6"/>
  <c r="AB4"/>
  <c r="Z4"/>
  <c r="X4"/>
  <c r="V4"/>
  <c r="T4"/>
  <c r="R4"/>
  <c r="P4"/>
  <c r="N4"/>
  <c r="L4"/>
  <c r="I4"/>
  <c r="F4"/>
  <c r="V6" i="6" l="1"/>
  <c r="N6"/>
  <c r="AB4"/>
  <c r="V4"/>
  <c r="N4"/>
  <c r="N19"/>
  <c r="AB18"/>
  <c r="Z18"/>
  <c r="P18"/>
  <c r="K18"/>
  <c r="H18"/>
  <c r="AF10"/>
  <c r="AD10"/>
  <c r="AB10"/>
  <c r="Z10"/>
  <c r="X10"/>
  <c r="V10"/>
  <c r="T10"/>
  <c r="R10"/>
  <c r="P10"/>
  <c r="N10"/>
  <c r="K10"/>
  <c r="H10"/>
  <c r="H25"/>
  <c r="K25"/>
  <c r="N25"/>
  <c r="P25"/>
  <c r="R25"/>
  <c r="T25"/>
  <c r="V25"/>
  <c r="X25"/>
  <c r="Z25"/>
  <c r="AB25"/>
  <c r="AD25"/>
  <c r="AF25"/>
  <c r="AF18"/>
  <c r="AD18"/>
  <c r="X18"/>
  <c r="V18"/>
  <c r="T18"/>
  <c r="R18"/>
  <c r="N18"/>
  <c r="K19"/>
  <c r="H19"/>
  <c r="P19"/>
  <c r="R19"/>
  <c r="T19"/>
  <c r="V19"/>
  <c r="X19"/>
  <c r="Z19"/>
  <c r="AB19"/>
  <c r="AD19"/>
  <c r="AF19"/>
  <c r="X15"/>
  <c r="V15"/>
  <c r="H15"/>
  <c r="AG10" l="1"/>
  <c r="AG25"/>
  <c r="AG18"/>
  <c r="AG19"/>
  <c r="AF6"/>
  <c r="AD6"/>
  <c r="AB6"/>
  <c r="Z6"/>
  <c r="X6"/>
  <c r="T6"/>
  <c r="R6"/>
  <c r="P6"/>
  <c r="K6"/>
  <c r="H6"/>
  <c r="AF23"/>
  <c r="AD23"/>
  <c r="AB23"/>
  <c r="Z23"/>
  <c r="X23"/>
  <c r="V23"/>
  <c r="T23"/>
  <c r="R23"/>
  <c r="P23"/>
  <c r="N23"/>
  <c r="K23"/>
  <c r="H23"/>
  <c r="AF13"/>
  <c r="AD13"/>
  <c r="AB13"/>
  <c r="Z13"/>
  <c r="X13"/>
  <c r="V13"/>
  <c r="T13"/>
  <c r="R13"/>
  <c r="P13"/>
  <c r="N13"/>
  <c r="K13"/>
  <c r="H13"/>
  <c r="AF4"/>
  <c r="AD4"/>
  <c r="Z4"/>
  <c r="X4"/>
  <c r="T4"/>
  <c r="R4"/>
  <c r="P4"/>
  <c r="K4"/>
  <c r="H4"/>
  <c r="AF11"/>
  <c r="AD11"/>
  <c r="AB11"/>
  <c r="Z11"/>
  <c r="X11"/>
  <c r="V11"/>
  <c r="T11"/>
  <c r="R11"/>
  <c r="P11"/>
  <c r="N11"/>
  <c r="K11"/>
  <c r="H11"/>
  <c r="AF22"/>
  <c r="AD22"/>
  <c r="AB22"/>
  <c r="Z22"/>
  <c r="X22"/>
  <c r="V22"/>
  <c r="T22"/>
  <c r="R22"/>
  <c r="P22"/>
  <c r="N22"/>
  <c r="K22"/>
  <c r="H22"/>
  <c r="AF9"/>
  <c r="AD9"/>
  <c r="AB9"/>
  <c r="Z9"/>
  <c r="X9"/>
  <c r="V9"/>
  <c r="T9"/>
  <c r="R9"/>
  <c r="P9"/>
  <c r="N9"/>
  <c r="K9"/>
  <c r="H9"/>
  <c r="AF24"/>
  <c r="AD24"/>
  <c r="AB24"/>
  <c r="Z24"/>
  <c r="X24"/>
  <c r="V24"/>
  <c r="T24"/>
  <c r="R24"/>
  <c r="P24"/>
  <c r="N24"/>
  <c r="K24"/>
  <c r="H24"/>
  <c r="AF14"/>
  <c r="AD14"/>
  <c r="AB14"/>
  <c r="Z14"/>
  <c r="X14"/>
  <c r="V14"/>
  <c r="T14"/>
  <c r="R14"/>
  <c r="P14"/>
  <c r="N14"/>
  <c r="K14"/>
  <c r="H14"/>
  <c r="AF8"/>
  <c r="AD8"/>
  <c r="AB8"/>
  <c r="Z8"/>
  <c r="X8"/>
  <c r="V8"/>
  <c r="T8"/>
  <c r="R8"/>
  <c r="P8"/>
  <c r="N8"/>
  <c r="K8"/>
  <c r="H8"/>
  <c r="AF21"/>
  <c r="AD21"/>
  <c r="AB21"/>
  <c r="Z21"/>
  <c r="X21"/>
  <c r="V21"/>
  <c r="T21"/>
  <c r="R21"/>
  <c r="P21"/>
  <c r="N21"/>
  <c r="K21"/>
  <c r="H21"/>
  <c r="AF5"/>
  <c r="AD5"/>
  <c r="AB5"/>
  <c r="Z5"/>
  <c r="X5"/>
  <c r="V5"/>
  <c r="T5"/>
  <c r="R5"/>
  <c r="P5"/>
  <c r="N5"/>
  <c r="K5"/>
  <c r="H5"/>
  <c r="AF12"/>
  <c r="AD12"/>
  <c r="AB12"/>
  <c r="Z12"/>
  <c r="X12"/>
  <c r="V12"/>
  <c r="T12"/>
  <c r="R12"/>
  <c r="P12"/>
  <c r="N12"/>
  <c r="K12"/>
  <c r="H12"/>
  <c r="AF16"/>
  <c r="AD16"/>
  <c r="AB16"/>
  <c r="Z16"/>
  <c r="X16"/>
  <c r="V16"/>
  <c r="T16"/>
  <c r="R16"/>
  <c r="P16"/>
  <c r="N16"/>
  <c r="K16"/>
  <c r="H16"/>
  <c r="AF20"/>
  <c r="AD20"/>
  <c r="AB20"/>
  <c r="Z20"/>
  <c r="X20"/>
  <c r="V20"/>
  <c r="T20"/>
  <c r="R20"/>
  <c r="P20"/>
  <c r="N20"/>
  <c r="K20"/>
  <c r="H20"/>
  <c r="AF7"/>
  <c r="AD7"/>
  <c r="AB7"/>
  <c r="Z7"/>
  <c r="X7"/>
  <c r="V7"/>
  <c r="T7"/>
  <c r="R7"/>
  <c r="P7"/>
  <c r="N7"/>
  <c r="K7"/>
  <c r="H7"/>
  <c r="AF15"/>
  <c r="AD15"/>
  <c r="AB15"/>
  <c r="Z15"/>
  <c r="T15"/>
  <c r="R15"/>
  <c r="P15"/>
  <c r="N15"/>
  <c r="K15"/>
  <c r="AF17"/>
  <c r="AD17"/>
  <c r="AB17"/>
  <c r="Z17"/>
  <c r="X17"/>
  <c r="V17"/>
  <c r="T17"/>
  <c r="R17"/>
  <c r="P17"/>
  <c r="N17"/>
  <c r="K17"/>
  <c r="H17"/>
  <c r="AG17" l="1"/>
  <c r="AG15"/>
  <c r="AG7"/>
  <c r="AG20"/>
  <c r="AG16"/>
  <c r="AG12"/>
  <c r="AG5"/>
  <c r="AG21"/>
  <c r="AG8"/>
  <c r="AG14"/>
  <c r="AG24"/>
  <c r="AG9"/>
  <c r="AG22"/>
  <c r="AG11"/>
  <c r="AG4"/>
  <c r="AG13"/>
  <c r="AG23"/>
  <c r="AG6"/>
</calcChain>
</file>

<file path=xl/sharedStrings.xml><?xml version="1.0" encoding="utf-8"?>
<sst xmlns="http://schemas.openxmlformats.org/spreadsheetml/2006/main" count="352" uniqueCount="144">
  <si>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</si>
  <si>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</si>
  <si>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</si>
  <si>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</si>
  <si>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</si>
  <si>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</si>
  <si>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</si>
  <si>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</si>
  <si>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</si>
  <si>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</si>
  <si>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</si>
  <si>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</si>
  <si>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</si>
  <si>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</si>
  <si>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ΓΝΩΣΗ ΧΕΙΡΙΣΜΟΥ Η/Υ (κωδ. 147)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</si>
  <si>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</si>
  <si>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</si>
  <si>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</si>
  <si>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</si>
  <si>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</si>
  <si>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</si>
  <si>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ΔΕΥΤΕΡΟΣ ΤΙΤΛΟΣ ΣΠΟΥΔΩΝ ΣΤΟ ΓΝΩΣΤΙΚΟ ΑΝΤΙΚΕΙΜΕΝΟ (κωδ. 208)</t>
  </si>
  <si>
    <t>ΠΡΟΣΘΕΤΑ - ΜΟΡΙΟΔΟΤΟΥΜΕΝΑ ΠΡΟΣΟΝΤΑ</t>
  </si>
  <si>
    <t>ΑΡΙΘΜΟΣ ΠΡΩΤΟΚΟΛΛΟΥ ΑΙΤΗΣΗΣ</t>
  </si>
  <si>
    <t xml:space="preserve">ΠΟΛΥ ΚΑΛΗ ΓΝΩΣΗ ΑΓΓΛΙΚΗΣ ΓΛΩΣΣΑΣ (κωδ. 149) </t>
  </si>
  <si>
    <t>ΓΝΩΣΗ ΑΓΓΛΙΚΗΣ ΓΛΩΣΣΑΣ (κωδ. 207)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</si>
  <si>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</si>
  <si>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</si>
  <si>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721/26-09-2018</t>
  </si>
  <si>
    <t>ΒΑΛΙΩΤΗ</t>
  </si>
  <si>
    <t>ΕΥΣΤΑΘΙΑ</t>
  </si>
  <si>
    <t>2584/08-10-2018</t>
  </si>
  <si>
    <t>ΒΑΣΙΛΟΠΟΥΛΟΥ</t>
  </si>
  <si>
    <t>ΕΙΡΗΝΗ</t>
  </si>
  <si>
    <t>2340/02-10-2018</t>
  </si>
  <si>
    <t>ΒΟΥΤΣΗ</t>
  </si>
  <si>
    <t>ΘΕΟΔΩΡΑ</t>
  </si>
  <si>
    <t>1818/01-10-2018</t>
  </si>
  <si>
    <t>ΓΕΡΑΚΗ</t>
  </si>
  <si>
    <t>ΑΓΓΕΛΙΚΗ</t>
  </si>
  <si>
    <t>1534/01-10-2018</t>
  </si>
  <si>
    <t>ΓΟΥΛΑ</t>
  </si>
  <si>
    <t>ΑΛΕΞΑΝΔΡΑ</t>
  </si>
  <si>
    <t>976/27-09-2018</t>
  </si>
  <si>
    <t>ΔΕΣΠΟΤΕΡΗΣ</t>
  </si>
  <si>
    <t>ΓΡΗΓΟΡΙΟΣ</t>
  </si>
  <si>
    <t>1310/28-09-2018</t>
  </si>
  <si>
    <t>711/26-09-2018</t>
  </si>
  <si>
    <t>ΖΑΧΟΥ</t>
  </si>
  <si>
    <t>ΑΙΚΑΤΕΡΙΝΗ</t>
  </si>
  <si>
    <t>ΚΩΝΣΤΑΝΤΙΝΑ</t>
  </si>
  <si>
    <t>ΜΑΡΙΑ</t>
  </si>
  <si>
    <t>1437/28-09-2018</t>
  </si>
  <si>
    <t>1509/01-10-2018</t>
  </si>
  <si>
    <t>261/24-09-2018</t>
  </si>
  <si>
    <t>ΚΟΣΜΑ</t>
  </si>
  <si>
    <t>1387/28-09-2018</t>
  </si>
  <si>
    <t>ΚΟΥΛΟΥ</t>
  </si>
  <si>
    <t>ΝΙΚΟΛΕΤΤΑ</t>
  </si>
  <si>
    <t>677/26-09-2018</t>
  </si>
  <si>
    <t>ΛΕΟΜΠΙΛΛΑ</t>
  </si>
  <si>
    <t>ΦΩΤΕΙΝΗ</t>
  </si>
  <si>
    <t>643/26-09-2018</t>
  </si>
  <si>
    <t>ΛΟΥΤΡΙΑΝΑΚΗ</t>
  </si>
  <si>
    <t>ΓΕΩΡΓΙΑ</t>
  </si>
  <si>
    <t>13/18-09-2018</t>
  </si>
  <si>
    <t>ΛΥΜΟΥΣΗΣ</t>
  </si>
  <si>
    <t>ΑΡΓΥΡΙΟΣ</t>
  </si>
  <si>
    <t>785/26-09-2018</t>
  </si>
  <si>
    <t>ΑΝΑΣΤΑΣΙΑ</t>
  </si>
  <si>
    <t>414/25-09-2018</t>
  </si>
  <si>
    <t>ΞΕΝΙΚΑΚΗ</t>
  </si>
  <si>
    <t>ΔΕΣΠΟΙΝΑ</t>
  </si>
  <si>
    <t>624/26-09-2018</t>
  </si>
  <si>
    <t>825/27-09-2018</t>
  </si>
  <si>
    <t>ΠΑΠΑΓΕΩΡΓΙΟΥ</t>
  </si>
  <si>
    <t>ΟΡΕΣΤΗΣ</t>
  </si>
  <si>
    <t>1705/01-10-2018</t>
  </si>
  <si>
    <t>ΠΑΠΑΓΙΑΝΝΗΣ</t>
  </si>
  <si>
    <t>ΑΛΕΞΑΝΔΡΟΣ</t>
  </si>
  <si>
    <t>166/20-09-2018</t>
  </si>
  <si>
    <t>ΣΟΥΛΤΑΝΙΔΟΥ</t>
  </si>
  <si>
    <t>76/19-09-2018</t>
  </si>
  <si>
    <t>ΣΥΝΤΥΧΑΚΗ</t>
  </si>
  <si>
    <t>ΑΝΝΑ</t>
  </si>
  <si>
    <t>16/18-09-2018</t>
  </si>
  <si>
    <t>ΤΑΧΟΥΛΑ</t>
  </si>
  <si>
    <t>ΕΛΕΥΘΕΡΙΑ</t>
  </si>
  <si>
    <t>1069/27-09-2018</t>
  </si>
  <si>
    <t>ΤΣΑΦΟΥΡΟΥ</t>
  </si>
  <si>
    <t>203/21-09-2018</t>
  </si>
  <si>
    <t>ΤΣΙΔΗΜΗ</t>
  </si>
  <si>
    <t>ΑΦΡΟΔΙΤΗ - ΜΑΡΙΑ</t>
  </si>
  <si>
    <t>890/27-09-2018</t>
  </si>
  <si>
    <t>ΦΟΥΝΤΑ</t>
  </si>
  <si>
    <t>418/25-09-2018</t>
  </si>
  <si>
    <t>ΧΑΛΚΙΑ</t>
  </si>
  <si>
    <t>ΜΑΡΓΑΡΙΤΑ</t>
  </si>
  <si>
    <t>ΑΔΤ</t>
  </si>
  <si>
    <t>**5909</t>
  </si>
  <si>
    <t>**5285</t>
  </si>
  <si>
    <t>**6086</t>
  </si>
  <si>
    <t>**0228</t>
  </si>
  <si>
    <t>**0885</t>
  </si>
  <si>
    <t>**3543</t>
  </si>
  <si>
    <t>**6196</t>
  </si>
  <si>
    <t>**2452</t>
  </si>
  <si>
    <t>**8217</t>
  </si>
  <si>
    <t>**5752</t>
  </si>
  <si>
    <t>**5654</t>
  </si>
  <si>
    <t>**0661</t>
  </si>
  <si>
    <t>**5450</t>
  </si>
  <si>
    <t>**4020</t>
  </si>
  <si>
    <t>**8472</t>
  </si>
  <si>
    <t>**0503</t>
  </si>
  <si>
    <t>**8193</t>
  </si>
  <si>
    <t>**6544</t>
  </si>
  <si>
    <t>**2274</t>
  </si>
  <si>
    <t>**3477</t>
  </si>
  <si>
    <t>**1734</t>
  </si>
  <si>
    <t>**4270</t>
  </si>
  <si>
    <t>ΤΙΤΛΟΣ ΣΠΟΥΔΩΝ (κωδ. 010)</t>
  </si>
  <si>
    <t>**5188</t>
  </si>
  <si>
    <t>**2058</t>
  </si>
  <si>
    <t>**6950</t>
  </si>
  <si>
    <t>**0920</t>
  </si>
  <si>
    <t>**9639</t>
  </si>
  <si>
    <t>**1349</t>
  </si>
  <si>
    <t>2524/2-10-2018</t>
  </si>
  <si>
    <t>**7431</t>
  </si>
  <si>
    <t>ΑΙΤΗΣΗ ΣΕ ΔΥΟ ΕΙΔΙΚΟΤΗΤΕΣ 25, 26Α, 26Β, 26Γ (ΑΞΙΟΛΟΓΗΘΗΚΕ 25)</t>
  </si>
  <si>
    <t>2277/1-10-2018</t>
  </si>
  <si>
    <t>**1814</t>
  </si>
  <si>
    <t>ΑΙΤΗΣΗ ΣΕ ΔΥΟ ΕΙΔΙΚΟΤΗΤΕΣ 25, 26Α, 26Β, 26Γ, 26 (ΑΞΙΟΛΟΓΗΘΗΚΕ 25)</t>
  </si>
  <si>
    <t>1852/1-10-2018</t>
  </si>
  <si>
    <t>**6314</t>
  </si>
  <si>
    <t>ΑΙΤΗΣΗ ΣΕ ΔΥΟ ΕΙΔΙΚΟΤΗΤΕΣ 25, 26Δ, 26Α, 26Β (ΑΞΙΟΛΟΓΗΘΗΚΕ 25)</t>
  </si>
  <si>
    <t>ΣΥΣΣΩΡΕΥΣΗ ΔΥΟ ΑΙΤΗΣΕΩΝ ΣΕ ΔΥΟ ΔΙΑΦΟΡΕΤΙΚΕΣ ΕΚΠΑΙΔΕΥΤΙΚΕΣ ΒΑΘΜΙΔΕΣ</t>
  </si>
  <si>
    <t>831/27-09-2018 (Σχετ. αίτηση 814/27-09-2018 )</t>
  </si>
  <si>
    <t>ΠΕ26β - ΔΙΟΙΚΗΤΙΚΟΥ
ΠΡΟΣΩΡΙΝΟΣ ΠΙΝΑΚΑΣ ΑΠΟΡΡΙΠΤΕΩΝ</t>
  </si>
  <si>
    <t>ΑΙΤΙΟΛΟΓΙΑ ΑΠΟΡΡΙΨΗΣ</t>
  </si>
  <si>
    <t>ΠΕ26β - ΔΙΟΙΚΗΤΙΚΟΥ
ΠΡΟΣΩΡΙΝΟΣ ΠΙΝΑΚΑΣ ΓΕΝΙΚΗΣ ΚΑΤΑΤΑΞΗΣ (ΧΩΡΙΣ ΓΕΝΙΚΗ ΕΜΠΕΙΡΙΑ)</t>
  </si>
  <si>
    <t>ΠΕ26β - ΔΙΟΙΚΗΤΙΚΟΥ
ΠΡΟΣΩΡΙΝΟΣ ΠΙΝΑΚΑΣ ΓΕΝΙΚΗΣ ΚΑΤΑΤΑΞΗΣ 1 ΘΕΣΗ ΧΩΡΙΣ ΓΕΝΙΚΗ ΕΜΠΕΙΡΙΑ</t>
  </si>
  <si>
    <t>ΠΑΡΑΤΗΡΗΣΕΙΣ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</si>
</sst>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"/>
  <sheetViews>
    <sheetView topLeftCell="T1" workbookViewId="0">
      <selection activeCell="Z18" sqref="Z18"/>
    </sheetView>
  </sheetViews>
  <sheetFormatPr defaultRowHeight="15"/>
  <cols>
    <col min="2" max="2" width="15.42578125" bestFit="1" customWidth="1"/>
    <col min="4" max="4" width="11.85546875" bestFit="1" customWidth="1"/>
    <col min="5" max="5" width="11.7109375" bestFit="1" customWidth="1"/>
  </cols>
  <sheetData>
    <row r="1" spans="1:34" s="1" customFormat="1" ht="58.5" customHeight="1">
      <c r="A1" s="33" t="s">
        <v>142</v>
      </c>
      <c r="B1" s="34"/>
      <c r="C1" s="34"/>
      <c r="D1" s="34"/>
      <c r="E1" s="34"/>
      <c r="F1" s="5"/>
      <c r="G1" s="5"/>
      <c r="H1" s="5"/>
      <c r="I1" s="3"/>
      <c r="J1" s="3"/>
      <c r="K1" s="12"/>
      <c r="L1" s="12"/>
      <c r="M1" s="5"/>
      <c r="N1" s="5"/>
      <c r="O1" s="5"/>
      <c r="P1" s="5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</row>
    <row r="2" spans="1:34" s="2" customFormat="1" ht="15.75">
      <c r="A2" s="35" t="s">
        <v>7</v>
      </c>
      <c r="B2" s="36"/>
      <c r="C2" s="36"/>
      <c r="D2" s="36"/>
      <c r="E2" s="36"/>
      <c r="F2" s="37" t="s">
        <v>0</v>
      </c>
      <c r="G2" s="37"/>
      <c r="H2" s="37"/>
      <c r="I2" s="38"/>
      <c r="J2" s="38"/>
      <c r="K2" s="13"/>
      <c r="L2" s="13"/>
      <c r="M2" s="36" t="s">
        <v>22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9"/>
    </row>
    <row r="3" spans="1:34" s="9" customFormat="1" ht="94.5" customHeight="1">
      <c r="A3" s="6" t="s">
        <v>1</v>
      </c>
      <c r="B3" s="6" t="s">
        <v>23</v>
      </c>
      <c r="C3" s="11" t="s">
        <v>98</v>
      </c>
      <c r="D3" s="11" t="s">
        <v>8</v>
      </c>
      <c r="E3" s="11" t="s">
        <v>9</v>
      </c>
      <c r="F3" s="8" t="s">
        <v>121</v>
      </c>
      <c r="G3" s="8" t="s">
        <v>11</v>
      </c>
      <c r="H3" s="8" t="s">
        <v>4</v>
      </c>
      <c r="I3" s="6" t="s">
        <v>14</v>
      </c>
      <c r="J3" s="6" t="s">
        <v>24</v>
      </c>
      <c r="K3" s="14"/>
      <c r="L3" s="15" t="s">
        <v>12</v>
      </c>
      <c r="M3" s="8" t="s">
        <v>15</v>
      </c>
      <c r="N3" s="6" t="s">
        <v>4</v>
      </c>
      <c r="O3" s="8" t="s">
        <v>16</v>
      </c>
      <c r="P3" s="8" t="s">
        <v>4</v>
      </c>
      <c r="Q3" s="6" t="s">
        <v>17</v>
      </c>
      <c r="R3" s="6" t="s">
        <v>4</v>
      </c>
      <c r="S3" s="6" t="s">
        <v>18</v>
      </c>
      <c r="T3" s="6" t="s">
        <v>4</v>
      </c>
      <c r="U3" s="6" t="s">
        <v>19</v>
      </c>
      <c r="V3" s="6" t="s">
        <v>4</v>
      </c>
      <c r="W3" s="6" t="s">
        <v>20</v>
      </c>
      <c r="X3" s="6" t="s">
        <v>4</v>
      </c>
      <c r="Y3" s="6" t="s">
        <v>25</v>
      </c>
      <c r="Z3" s="11" t="s">
        <v>4</v>
      </c>
      <c r="AA3" s="6" t="s">
        <v>21</v>
      </c>
      <c r="AB3" s="6" t="s">
        <v>4</v>
      </c>
      <c r="AC3" s="6" t="s">
        <v>26</v>
      </c>
      <c r="AD3" s="6" t="s">
        <v>4</v>
      </c>
      <c r="AE3" s="6" t="s">
        <v>27</v>
      </c>
      <c r="AF3" s="7" t="s">
        <v>4</v>
      </c>
      <c r="AG3" s="29" t="s">
        <v>10</v>
      </c>
      <c r="AH3" s="6"/>
    </row>
    <row r="4" spans="1:34" s="1" customFormat="1">
      <c r="A4" s="3">
        <v>1</v>
      </c>
      <c r="B4" s="6" t="s">
        <v>88</v>
      </c>
      <c r="C4" s="6" t="s">
        <v>124</v>
      </c>
      <c r="D4" s="22" t="s">
        <v>89</v>
      </c>
      <c r="E4" s="16" t="s">
        <v>49</v>
      </c>
      <c r="F4" s="5" t="s">
        <v>5</v>
      </c>
      <c r="G4" s="5">
        <v>6.8</v>
      </c>
      <c r="H4" s="5">
        <f>G4*110</f>
        <v>748</v>
      </c>
      <c r="I4" s="3" t="s">
        <v>5</v>
      </c>
      <c r="J4" s="3" t="s">
        <v>5</v>
      </c>
      <c r="K4" s="12" t="str">
        <f>IF(AND(F4="ΝΑΙ",IF(I4="ΝΑΙ",J4="ΝΑΙ")),"ΟΚ","ΑΠΟΡΡΙΠΤΕΤΑΙ")</f>
        <v>ΟΚ</v>
      </c>
      <c r="L4" s="12" t="s">
        <v>5</v>
      </c>
      <c r="M4" s="5" t="s">
        <v>5</v>
      </c>
      <c r="N4" s="3">
        <f>IF(M4="ΝΑΙ",120,0)</f>
        <v>120</v>
      </c>
      <c r="O4" s="5"/>
      <c r="P4" s="5">
        <f>IF(O4="ΝΑΙ",60,0)</f>
        <v>0</v>
      </c>
      <c r="Q4" s="3"/>
      <c r="R4" s="3">
        <f>IF(Q4="ΝΑΙ",250,0)</f>
        <v>0</v>
      </c>
      <c r="S4" s="3"/>
      <c r="T4" s="3">
        <f>IF(S4="ΝΑΙ",120,0)</f>
        <v>0</v>
      </c>
      <c r="U4" s="3" t="s">
        <v>6</v>
      </c>
      <c r="V4" s="3">
        <f>IF(U4="ΑΡΙΣΤΗ",70,IF(U4="ΠΟΛΥ ΚΑΛΗ",50,IF(U4="ΚΑΛΗ",30,)))</f>
        <v>50</v>
      </c>
      <c r="W4" s="3"/>
      <c r="X4" s="3">
        <f>IF(W4="ΑΡΙΣΤΗ",70,IF(W4="ΠΟΛΥ ΚΑΛΗ",50,IF(W4="ΚΑΛΗ",30,)))</f>
        <v>0</v>
      </c>
      <c r="Y4" s="3"/>
      <c r="Z4" s="3">
        <f>IF(Y4="ΑΡΙΣΤΗ",70,IF(Y4="ΠΟΛΥ ΚΑΛΗ",50,IF(Y4="ΚΑΛΗ",30,)))</f>
        <v>0</v>
      </c>
      <c r="AA4" s="3" t="s">
        <v>5</v>
      </c>
      <c r="AB4" s="3">
        <f>IF(AA4="ΝΑΙ",150,0)</f>
        <v>150</v>
      </c>
      <c r="AC4" s="3">
        <v>24</v>
      </c>
      <c r="AD4" s="3">
        <f>AC4*17</f>
        <v>408</v>
      </c>
      <c r="AE4" s="3"/>
      <c r="AF4" s="4">
        <f>AE4*7</f>
        <v>0</v>
      </c>
      <c r="AG4" s="19">
        <f>H4+AB4+N4+P4+R4+T4+X4+Z4+AD4+AF4+V4</f>
        <v>1476</v>
      </c>
      <c r="AH4" s="3"/>
    </row>
  </sheetData>
  <mergeCells count="4">
    <mergeCell ref="A1:E1"/>
    <mergeCell ref="A2:E2"/>
    <mergeCell ref="F2:J2"/>
    <mergeCell ref="M2:AF2"/>
  </mergeCells>
  <dataValidations count="7">
    <dataValidation type="list" allowBlank="1" showInputMessage="1" showErrorMessage="1" sqref="Y4">
      <formula1>$AR$11:$AR$28</formula1>
    </dataValidation>
    <dataValidation type="list" allowBlank="1" showInputMessage="1" showErrorMessage="1" sqref="W4 U4">
      <formula1>#REF!</formula1>
    </dataValidation>
    <dataValidation type="list" allowBlank="1" showInputMessage="1" showErrorMessage="1" sqref="O4 S4 Q4 AA4 L4:M4">
      <formula1>$AQ$10:$AQ$10</formula1>
    </dataValidation>
    <dataValidation type="decimal" allowBlank="1" showInputMessage="1" showErrorMessage="1" sqref="G4">
      <formula1>5</formula1>
      <formula2>10</formula2>
    </dataValidation>
    <dataValidation type="whole" allowBlank="1" showInputMessage="1" showErrorMessage="1" errorTitle="ΠΡΟΣΟΧΗ!" error="ΑΠΟ 1 ΕΩΣ 84 ΜΗΝΕΣ" sqref="AE4">
      <formula1>1</formula1>
      <formula2>84</formula2>
    </dataValidation>
    <dataValidation type="whole" allowBlank="1" showInputMessage="1" showErrorMessage="1" errorTitle="ΠΡΟΣΟΧΗ!" error="ΑΠΟ 1 ΕΩΣ 24 ΜΗΝΕΣ" sqref="AC4">
      <formula1>1</formula1>
      <formula2>24</formula2>
    </dataValidation>
    <dataValidation type="list" allowBlank="1" showInputMessage="1" showErrorMessage="1" sqref="I4:J4 F4">
      <formula1>$AQ$11:$AQ$28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25"/>
  <sheetViews>
    <sheetView workbookViewId="0">
      <pane xSplit="5" topLeftCell="AG1" activePane="topRight" state="frozen"/>
      <selection pane="topRight" activeCell="AO5" sqref="AO5"/>
    </sheetView>
  </sheetViews>
  <sheetFormatPr defaultRowHeight="15"/>
  <cols>
    <col min="1" max="1" width="4.85546875" style="1" customWidth="1"/>
    <col min="2" max="2" width="18.140625" style="1" customWidth="1"/>
    <col min="3" max="3" width="14.8554687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0.7109375" style="1" customWidth="1"/>
    <col min="10" max="10" width="10.85546875" style="1" customWidth="1"/>
    <col min="11" max="11" width="15" style="1" customWidth="1"/>
    <col min="12" max="12" width="14" style="1" customWidth="1"/>
    <col min="13" max="13" width="16.28515625" style="1" customWidth="1"/>
    <col min="14" max="14" width="7.28515625" style="1" customWidth="1"/>
    <col min="15" max="15" width="16.140625" style="1" customWidth="1"/>
    <col min="16" max="16" width="7.28515625" style="1" customWidth="1"/>
    <col min="17" max="17" width="13.85546875" style="1" customWidth="1"/>
    <col min="18" max="18" width="7.28515625" style="1" customWidth="1"/>
    <col min="19" max="19" width="15.28515625" style="1" customWidth="1"/>
    <col min="20" max="20" width="7.28515625" style="1" customWidth="1"/>
    <col min="21" max="21" width="10.7109375" style="1" customWidth="1"/>
    <col min="22" max="22" width="7.28515625" style="1" customWidth="1"/>
    <col min="23" max="23" width="11.42578125" style="1" customWidth="1"/>
    <col min="24" max="24" width="7.28515625" style="1" customWidth="1"/>
    <col min="25" max="25" width="11.42578125" style="1" customWidth="1"/>
    <col min="26" max="26" width="7.28515625" style="1" customWidth="1"/>
    <col min="27" max="27" width="14.5703125" style="1" customWidth="1"/>
    <col min="28" max="28" width="7.28515625" style="1" customWidth="1"/>
    <col min="29" max="29" width="18.5703125" style="1" customWidth="1"/>
    <col min="30" max="30" width="7.140625" style="1" customWidth="1"/>
    <col min="31" max="31" width="14.140625" style="1" hidden="1" customWidth="1"/>
    <col min="32" max="32" width="27.140625" style="1" hidden="1" customWidth="1"/>
    <col min="33" max="33" width="9.5703125" style="1" customWidth="1"/>
    <col min="34" max="34" width="22.7109375" style="1" customWidth="1"/>
    <col min="35" max="41" width="9.140625" style="1"/>
    <col min="42" max="42" width="9.140625" style="1" customWidth="1"/>
    <col min="43" max="44" width="9.140625" style="1" hidden="1" customWidth="1"/>
    <col min="45" max="16384" width="9.140625" style="1"/>
  </cols>
  <sheetData>
    <row r="1" spans="1:44" ht="58.5" customHeight="1">
      <c r="A1" s="33" t="s">
        <v>141</v>
      </c>
      <c r="B1" s="34"/>
      <c r="C1" s="34"/>
      <c r="D1" s="34"/>
      <c r="E1" s="34"/>
      <c r="F1" s="5"/>
      <c r="G1" s="5"/>
      <c r="H1" s="5"/>
      <c r="I1" s="3"/>
      <c r="J1" s="3"/>
      <c r="K1" s="12"/>
      <c r="L1" s="12"/>
      <c r="M1" s="5"/>
      <c r="N1" s="5"/>
      <c r="O1" s="5"/>
      <c r="P1" s="5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</row>
    <row r="2" spans="1:44" s="2" customFormat="1" ht="15.75">
      <c r="A2" s="35" t="s">
        <v>7</v>
      </c>
      <c r="B2" s="36"/>
      <c r="C2" s="36"/>
      <c r="D2" s="36"/>
      <c r="E2" s="36"/>
      <c r="F2" s="37" t="s">
        <v>0</v>
      </c>
      <c r="G2" s="37"/>
      <c r="H2" s="37"/>
      <c r="I2" s="38"/>
      <c r="J2" s="38"/>
      <c r="K2" s="13"/>
      <c r="L2" s="13"/>
      <c r="M2" s="36" t="s">
        <v>22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9"/>
    </row>
    <row r="3" spans="1:44" s="9" customFormat="1" ht="94.5" customHeight="1">
      <c r="A3" s="6" t="s">
        <v>1</v>
      </c>
      <c r="B3" s="6" t="s">
        <v>23</v>
      </c>
      <c r="C3" s="11" t="s">
        <v>98</v>
      </c>
      <c r="D3" s="11" t="s">
        <v>8</v>
      </c>
      <c r="E3" s="11" t="s">
        <v>9</v>
      </c>
      <c r="F3" s="8" t="s">
        <v>121</v>
      </c>
      <c r="G3" s="8" t="s">
        <v>11</v>
      </c>
      <c r="H3" s="8" t="s">
        <v>4</v>
      </c>
      <c r="I3" s="6" t="s">
        <v>14</v>
      </c>
      <c r="J3" s="6" t="s">
        <v>24</v>
      </c>
      <c r="K3" s="14"/>
      <c r="L3" s="15" t="s">
        <v>12</v>
      </c>
      <c r="M3" s="8" t="s">
        <v>15</v>
      </c>
      <c r="N3" s="6" t="s">
        <v>4</v>
      </c>
      <c r="O3" s="8" t="s">
        <v>16</v>
      </c>
      <c r="P3" s="8" t="s">
        <v>4</v>
      </c>
      <c r="Q3" s="6" t="s">
        <v>17</v>
      </c>
      <c r="R3" s="6" t="s">
        <v>4</v>
      </c>
      <c r="S3" s="6" t="s">
        <v>18</v>
      </c>
      <c r="T3" s="6" t="s">
        <v>4</v>
      </c>
      <c r="U3" s="6" t="s">
        <v>19</v>
      </c>
      <c r="V3" s="6" t="s">
        <v>4</v>
      </c>
      <c r="W3" s="6" t="s">
        <v>20</v>
      </c>
      <c r="X3" s="6" t="s">
        <v>4</v>
      </c>
      <c r="Y3" s="6" t="s">
        <v>25</v>
      </c>
      <c r="Z3" s="11" t="s">
        <v>4</v>
      </c>
      <c r="AA3" s="6" t="s">
        <v>21</v>
      </c>
      <c r="AB3" s="6" t="s">
        <v>4</v>
      </c>
      <c r="AC3" s="6" t="s">
        <v>26</v>
      </c>
      <c r="AD3" s="6" t="s">
        <v>4</v>
      </c>
      <c r="AE3" s="6" t="s">
        <v>27</v>
      </c>
      <c r="AF3" s="7" t="s">
        <v>4</v>
      </c>
      <c r="AG3" s="29" t="s">
        <v>10</v>
      </c>
      <c r="AH3" s="6" t="s">
        <v>143</v>
      </c>
    </row>
    <row r="4" spans="1:44">
      <c r="A4" s="3">
        <v>1</v>
      </c>
      <c r="B4" s="6" t="s">
        <v>88</v>
      </c>
      <c r="C4" s="6" t="s">
        <v>124</v>
      </c>
      <c r="D4" s="22" t="s">
        <v>89</v>
      </c>
      <c r="E4" s="16" t="s">
        <v>49</v>
      </c>
      <c r="F4" s="5" t="s">
        <v>5</v>
      </c>
      <c r="G4" s="5">
        <v>6.8</v>
      </c>
      <c r="H4" s="5">
        <f t="shared" ref="H4:H25" si="0">G4*110</f>
        <v>748</v>
      </c>
      <c r="I4" s="3" t="s">
        <v>5</v>
      </c>
      <c r="J4" s="3" t="s">
        <v>5</v>
      </c>
      <c r="K4" s="12" t="str">
        <f t="shared" ref="K4:K25" si="1">IF(AND(F4="ΝΑΙ",IF(I4="ΝΑΙ",J4="ΝΑΙ")),"ΟΚ","ΑΠΟΡΡΙΠΤΕΤΑΙ")</f>
        <v>ΟΚ</v>
      </c>
      <c r="L4" s="12" t="s">
        <v>5</v>
      </c>
      <c r="M4" s="5" t="s">
        <v>5</v>
      </c>
      <c r="N4" s="3">
        <f t="shared" ref="N4:N25" si="2">IF(M4="ΝΑΙ",120,0)</f>
        <v>120</v>
      </c>
      <c r="O4" s="5"/>
      <c r="P4" s="5">
        <f t="shared" ref="P4:P25" si="3">IF(O4="ΝΑΙ",60,0)</f>
        <v>0</v>
      </c>
      <c r="Q4" s="3"/>
      <c r="R4" s="3">
        <f t="shared" ref="R4:R25" si="4">IF(Q4="ΝΑΙ",250,0)</f>
        <v>0</v>
      </c>
      <c r="S4" s="3"/>
      <c r="T4" s="3">
        <f t="shared" ref="T4:T25" si="5">IF(S4="ΝΑΙ",120,0)</f>
        <v>0</v>
      </c>
      <c r="U4" s="3" t="s">
        <v>6</v>
      </c>
      <c r="V4" s="3">
        <f t="shared" ref="V4:V25" si="6">IF(U4="ΑΡΙΣΤΗ",70,IF(U4="ΠΟΛΥ ΚΑΛΗ",50,IF(U4="ΚΑΛΗ",30,)))</f>
        <v>50</v>
      </c>
      <c r="W4" s="3"/>
      <c r="X4" s="3">
        <f t="shared" ref="X4:X25" si="7">IF(W4="ΑΡΙΣΤΗ",70,IF(W4="ΠΟΛΥ ΚΑΛΗ",50,IF(W4="ΚΑΛΗ",30,)))</f>
        <v>0</v>
      </c>
      <c r="Y4" s="3"/>
      <c r="Z4" s="3">
        <f t="shared" ref="Z4:Z25" si="8">IF(Y4="ΑΡΙΣΤΗ",70,IF(Y4="ΠΟΛΥ ΚΑΛΗ",50,IF(Y4="ΚΑΛΗ",30,)))</f>
        <v>0</v>
      </c>
      <c r="AA4" s="3" t="s">
        <v>5</v>
      </c>
      <c r="AB4" s="3">
        <f t="shared" ref="AB4:AB25" si="9">IF(AA4="ΝΑΙ",150,0)</f>
        <v>150</v>
      </c>
      <c r="AC4" s="3">
        <v>24</v>
      </c>
      <c r="AD4" s="3">
        <f t="shared" ref="AD4:AD25" si="10">AC4*17</f>
        <v>408</v>
      </c>
      <c r="AE4" s="3"/>
      <c r="AF4" s="4">
        <f t="shared" ref="AF4:AF25" si="11">AE4*7</f>
        <v>0</v>
      </c>
      <c r="AG4" s="19">
        <f t="shared" ref="AG4:AG25" si="12">H4+AB4+N4+P4+R4+T4+X4+Z4+AD4+AF4+V4</f>
        <v>1476</v>
      </c>
      <c r="AH4" s="3" t="s">
        <v>12</v>
      </c>
    </row>
    <row r="5" spans="1:44">
      <c r="A5" s="3">
        <v>2</v>
      </c>
      <c r="B5" s="6" t="s">
        <v>34</v>
      </c>
      <c r="C5" s="6" t="s">
        <v>110</v>
      </c>
      <c r="D5" s="22" t="s">
        <v>35</v>
      </c>
      <c r="E5" s="16" t="s">
        <v>36</v>
      </c>
      <c r="F5" s="5" t="s">
        <v>5</v>
      </c>
      <c r="G5" s="5">
        <v>7.31</v>
      </c>
      <c r="H5" s="5">
        <f t="shared" si="0"/>
        <v>804.09999999999991</v>
      </c>
      <c r="I5" s="3" t="s">
        <v>5</v>
      </c>
      <c r="J5" s="3" t="s">
        <v>5</v>
      </c>
      <c r="K5" s="12" t="str">
        <f t="shared" si="1"/>
        <v>ΟΚ</v>
      </c>
      <c r="L5" s="12"/>
      <c r="M5" s="5" t="s">
        <v>5</v>
      </c>
      <c r="N5" s="3">
        <f t="shared" si="2"/>
        <v>120</v>
      </c>
      <c r="O5" s="5"/>
      <c r="P5" s="5">
        <f t="shared" si="3"/>
        <v>0</v>
      </c>
      <c r="Q5" s="3"/>
      <c r="R5" s="3">
        <f t="shared" si="4"/>
        <v>0</v>
      </c>
      <c r="S5" s="3"/>
      <c r="T5" s="3">
        <f t="shared" si="5"/>
        <v>0</v>
      </c>
      <c r="U5" s="3" t="s">
        <v>3</v>
      </c>
      <c r="V5" s="3">
        <f t="shared" si="6"/>
        <v>30</v>
      </c>
      <c r="W5" s="3"/>
      <c r="X5" s="3">
        <f t="shared" si="7"/>
        <v>0</v>
      </c>
      <c r="Y5" s="3"/>
      <c r="Z5" s="3">
        <f t="shared" si="8"/>
        <v>0</v>
      </c>
      <c r="AA5" s="3"/>
      <c r="AB5" s="3">
        <f t="shared" si="9"/>
        <v>0</v>
      </c>
      <c r="AC5" s="3">
        <v>24</v>
      </c>
      <c r="AD5" s="3">
        <f t="shared" si="10"/>
        <v>408</v>
      </c>
      <c r="AE5" s="3"/>
      <c r="AF5" s="4">
        <f t="shared" si="11"/>
        <v>0</v>
      </c>
      <c r="AG5" s="10">
        <f t="shared" si="12"/>
        <v>1362.1</v>
      </c>
      <c r="AH5" s="4"/>
    </row>
    <row r="6" spans="1:44">
      <c r="A6" s="3">
        <v>3</v>
      </c>
      <c r="B6" s="6" t="s">
        <v>95</v>
      </c>
      <c r="C6" s="6" t="s">
        <v>127</v>
      </c>
      <c r="D6" s="22" t="s">
        <v>96</v>
      </c>
      <c r="E6" s="16" t="s">
        <v>97</v>
      </c>
      <c r="F6" s="5" t="s">
        <v>5</v>
      </c>
      <c r="G6" s="5">
        <v>6.72</v>
      </c>
      <c r="H6" s="5">
        <f t="shared" si="0"/>
        <v>739.19999999999993</v>
      </c>
      <c r="I6" s="3" t="s">
        <v>5</v>
      </c>
      <c r="J6" s="3" t="s">
        <v>5</v>
      </c>
      <c r="K6" s="12" t="str">
        <f t="shared" si="1"/>
        <v>ΟΚ</v>
      </c>
      <c r="L6" s="12"/>
      <c r="M6" s="5" t="s">
        <v>5</v>
      </c>
      <c r="N6" s="3">
        <f t="shared" si="2"/>
        <v>120</v>
      </c>
      <c r="O6" s="5"/>
      <c r="P6" s="5">
        <f t="shared" si="3"/>
        <v>0</v>
      </c>
      <c r="Q6" s="3"/>
      <c r="R6" s="3">
        <f t="shared" si="4"/>
        <v>0</v>
      </c>
      <c r="S6" s="3"/>
      <c r="T6" s="3">
        <f t="shared" si="5"/>
        <v>0</v>
      </c>
      <c r="U6" s="3" t="s">
        <v>2</v>
      </c>
      <c r="V6" s="3">
        <f t="shared" si="6"/>
        <v>70</v>
      </c>
      <c r="W6" s="3"/>
      <c r="X6" s="3">
        <f t="shared" si="7"/>
        <v>0</v>
      </c>
      <c r="Y6" s="3"/>
      <c r="Z6" s="3">
        <f t="shared" si="8"/>
        <v>0</v>
      </c>
      <c r="AA6" s="3"/>
      <c r="AB6" s="3">
        <f t="shared" si="9"/>
        <v>0</v>
      </c>
      <c r="AC6" s="3">
        <v>24</v>
      </c>
      <c r="AD6" s="3">
        <f t="shared" si="10"/>
        <v>408</v>
      </c>
      <c r="AE6" s="3"/>
      <c r="AF6" s="4">
        <f t="shared" si="11"/>
        <v>0</v>
      </c>
      <c r="AG6" s="19">
        <f t="shared" si="12"/>
        <v>1337.1999999999998</v>
      </c>
      <c r="AH6" s="3"/>
    </row>
    <row r="7" spans="1:44">
      <c r="A7" s="3">
        <v>4</v>
      </c>
      <c r="B7" s="6" t="s">
        <v>59</v>
      </c>
      <c r="C7" s="6" t="s">
        <v>105</v>
      </c>
      <c r="D7" s="22" t="s">
        <v>60</v>
      </c>
      <c r="E7" s="16" t="s">
        <v>61</v>
      </c>
      <c r="F7" s="5" t="s">
        <v>5</v>
      </c>
      <c r="G7" s="5">
        <v>9.1199999999999992</v>
      </c>
      <c r="H7" s="5">
        <f t="shared" si="0"/>
        <v>1003.1999999999999</v>
      </c>
      <c r="I7" s="3" t="s">
        <v>5</v>
      </c>
      <c r="J7" s="3" t="s">
        <v>5</v>
      </c>
      <c r="K7" s="12" t="str">
        <f t="shared" si="1"/>
        <v>ΟΚ</v>
      </c>
      <c r="L7" s="12"/>
      <c r="M7" s="5" t="s">
        <v>5</v>
      </c>
      <c r="N7" s="3">
        <f t="shared" si="2"/>
        <v>120</v>
      </c>
      <c r="O7" s="5"/>
      <c r="P7" s="5">
        <f t="shared" si="3"/>
        <v>0</v>
      </c>
      <c r="Q7" s="3"/>
      <c r="R7" s="3">
        <f t="shared" si="4"/>
        <v>0</v>
      </c>
      <c r="S7" s="3"/>
      <c r="T7" s="3">
        <f t="shared" si="5"/>
        <v>0</v>
      </c>
      <c r="U7" s="3" t="s">
        <v>3</v>
      </c>
      <c r="V7" s="3">
        <f t="shared" si="6"/>
        <v>30</v>
      </c>
      <c r="W7" s="3"/>
      <c r="X7" s="3">
        <f t="shared" si="7"/>
        <v>0</v>
      </c>
      <c r="Y7" s="3"/>
      <c r="Z7" s="3">
        <f t="shared" si="8"/>
        <v>0</v>
      </c>
      <c r="AA7" s="3"/>
      <c r="AB7" s="3">
        <f t="shared" si="9"/>
        <v>0</v>
      </c>
      <c r="AC7" s="3"/>
      <c r="AD7" s="3">
        <f t="shared" si="10"/>
        <v>0</v>
      </c>
      <c r="AE7" s="3"/>
      <c r="AF7" s="4">
        <f t="shared" si="11"/>
        <v>0</v>
      </c>
      <c r="AG7" s="19">
        <f t="shared" si="12"/>
        <v>1153.1999999999998</v>
      </c>
      <c r="AH7" s="3"/>
    </row>
    <row r="8" spans="1:44">
      <c r="A8" s="3">
        <v>5</v>
      </c>
      <c r="B8" s="6" t="s">
        <v>40</v>
      </c>
      <c r="C8" s="6" t="s">
        <v>112</v>
      </c>
      <c r="D8" s="22" t="s">
        <v>41</v>
      </c>
      <c r="E8" s="16" t="s">
        <v>42</v>
      </c>
      <c r="F8" s="5" t="s">
        <v>5</v>
      </c>
      <c r="G8" s="5">
        <v>7.69</v>
      </c>
      <c r="H8" s="5">
        <f t="shared" si="0"/>
        <v>845.90000000000009</v>
      </c>
      <c r="I8" s="3" t="s">
        <v>5</v>
      </c>
      <c r="J8" s="3" t="s">
        <v>5</v>
      </c>
      <c r="K8" s="12" t="str">
        <f t="shared" si="1"/>
        <v>ΟΚ</v>
      </c>
      <c r="L8" s="12"/>
      <c r="M8" s="5" t="s">
        <v>5</v>
      </c>
      <c r="N8" s="3">
        <f t="shared" si="2"/>
        <v>120</v>
      </c>
      <c r="O8" s="5" t="s">
        <v>5</v>
      </c>
      <c r="P8" s="5">
        <f t="shared" si="3"/>
        <v>60</v>
      </c>
      <c r="Q8" s="3"/>
      <c r="R8" s="3">
        <f t="shared" si="4"/>
        <v>0</v>
      </c>
      <c r="S8" s="3"/>
      <c r="T8" s="3">
        <f t="shared" si="5"/>
        <v>0</v>
      </c>
      <c r="U8" s="3" t="s">
        <v>3</v>
      </c>
      <c r="V8" s="3">
        <f t="shared" si="6"/>
        <v>30</v>
      </c>
      <c r="W8" s="3"/>
      <c r="X8" s="3">
        <f t="shared" si="7"/>
        <v>0</v>
      </c>
      <c r="Y8" s="3" t="s">
        <v>2</v>
      </c>
      <c r="Z8" s="3">
        <f t="shared" si="8"/>
        <v>70</v>
      </c>
      <c r="AA8" s="3"/>
      <c r="AB8" s="3">
        <f t="shared" si="9"/>
        <v>0</v>
      </c>
      <c r="AC8" s="3"/>
      <c r="AD8" s="3">
        <f t="shared" si="10"/>
        <v>0</v>
      </c>
      <c r="AE8" s="3"/>
      <c r="AF8" s="4">
        <f t="shared" si="11"/>
        <v>0</v>
      </c>
      <c r="AG8" s="19">
        <f t="shared" si="12"/>
        <v>1125.9000000000001</v>
      </c>
      <c r="AH8" s="3"/>
    </row>
    <row r="9" spans="1:44">
      <c r="A9" s="3">
        <v>6</v>
      </c>
      <c r="B9" s="6" t="s">
        <v>77</v>
      </c>
      <c r="C9" s="6" t="s">
        <v>118</v>
      </c>
      <c r="D9" s="22" t="s">
        <v>78</v>
      </c>
      <c r="E9" s="16" t="s">
        <v>79</v>
      </c>
      <c r="F9" s="5" t="s">
        <v>5</v>
      </c>
      <c r="G9" s="5">
        <v>7.48</v>
      </c>
      <c r="H9" s="5">
        <f t="shared" si="0"/>
        <v>822.80000000000007</v>
      </c>
      <c r="I9" s="3" t="s">
        <v>5</v>
      </c>
      <c r="J9" s="3" t="s">
        <v>5</v>
      </c>
      <c r="K9" s="12" t="str">
        <f t="shared" si="1"/>
        <v>ΟΚ</v>
      </c>
      <c r="L9" s="12"/>
      <c r="M9" s="5" t="s">
        <v>5</v>
      </c>
      <c r="N9" s="3">
        <f t="shared" si="2"/>
        <v>120</v>
      </c>
      <c r="O9" s="5"/>
      <c r="P9" s="5">
        <f t="shared" si="3"/>
        <v>0</v>
      </c>
      <c r="Q9" s="3"/>
      <c r="R9" s="3">
        <f t="shared" si="4"/>
        <v>0</v>
      </c>
      <c r="S9" s="3"/>
      <c r="T9" s="3">
        <f t="shared" si="5"/>
        <v>0</v>
      </c>
      <c r="U9" s="3" t="s">
        <v>6</v>
      </c>
      <c r="V9" s="3">
        <f t="shared" si="6"/>
        <v>50</v>
      </c>
      <c r="W9" s="3" t="s">
        <v>3</v>
      </c>
      <c r="X9" s="3">
        <f t="shared" si="7"/>
        <v>30</v>
      </c>
      <c r="Y9" s="3" t="s">
        <v>2</v>
      </c>
      <c r="Z9" s="3">
        <f t="shared" si="8"/>
        <v>70</v>
      </c>
      <c r="AA9" s="3"/>
      <c r="AB9" s="3">
        <f t="shared" si="9"/>
        <v>0</v>
      </c>
      <c r="AC9" s="3"/>
      <c r="AD9" s="3">
        <f t="shared" si="10"/>
        <v>0</v>
      </c>
      <c r="AE9" s="3"/>
      <c r="AF9" s="4">
        <f t="shared" si="11"/>
        <v>0</v>
      </c>
      <c r="AG9" s="10">
        <f t="shared" si="12"/>
        <v>1092.8000000000002</v>
      </c>
      <c r="AH9" s="3"/>
    </row>
    <row r="10" spans="1:44">
      <c r="A10" s="3">
        <v>7</v>
      </c>
      <c r="B10" s="20" t="s">
        <v>43</v>
      </c>
      <c r="C10" s="20" t="s">
        <v>113</v>
      </c>
      <c r="D10" s="18" t="s">
        <v>44</v>
      </c>
      <c r="E10" s="3" t="s">
        <v>45</v>
      </c>
      <c r="F10" s="5" t="s">
        <v>5</v>
      </c>
      <c r="G10" s="5">
        <v>7.45</v>
      </c>
      <c r="H10" s="5">
        <f t="shared" si="0"/>
        <v>819.5</v>
      </c>
      <c r="I10" s="5" t="s">
        <v>5</v>
      </c>
      <c r="J10" s="3" t="s">
        <v>5</v>
      </c>
      <c r="K10" s="12" t="str">
        <f t="shared" si="1"/>
        <v>ΟΚ</v>
      </c>
      <c r="L10" s="12"/>
      <c r="M10" s="5" t="s">
        <v>5</v>
      </c>
      <c r="N10" s="3">
        <f t="shared" si="2"/>
        <v>120</v>
      </c>
      <c r="O10" s="5"/>
      <c r="P10" s="5">
        <f t="shared" si="3"/>
        <v>0</v>
      </c>
      <c r="Q10" s="3"/>
      <c r="R10" s="3">
        <f t="shared" si="4"/>
        <v>0</v>
      </c>
      <c r="S10" s="3"/>
      <c r="T10" s="3">
        <f t="shared" si="5"/>
        <v>0</v>
      </c>
      <c r="U10" s="3"/>
      <c r="V10" s="3">
        <f t="shared" si="6"/>
        <v>0</v>
      </c>
      <c r="W10" s="3"/>
      <c r="X10" s="3">
        <f t="shared" si="7"/>
        <v>0</v>
      </c>
      <c r="Y10" s="3" t="s">
        <v>2</v>
      </c>
      <c r="Z10" s="3">
        <f t="shared" si="8"/>
        <v>70</v>
      </c>
      <c r="AA10" s="3"/>
      <c r="AB10" s="3">
        <f t="shared" si="9"/>
        <v>0</v>
      </c>
      <c r="AC10" s="3"/>
      <c r="AD10" s="3">
        <f t="shared" si="10"/>
        <v>0</v>
      </c>
      <c r="AE10" s="3"/>
      <c r="AF10" s="4">
        <f t="shared" si="11"/>
        <v>0</v>
      </c>
      <c r="AG10" s="19">
        <f t="shared" si="12"/>
        <v>1009.5</v>
      </c>
      <c r="AH10" s="20"/>
      <c r="AQ10" s="1" t="s">
        <v>13</v>
      </c>
      <c r="AR10" s="1" t="s">
        <v>6</v>
      </c>
    </row>
    <row r="11" spans="1:44">
      <c r="A11" s="3">
        <v>8</v>
      </c>
      <c r="B11" s="6" t="s">
        <v>85</v>
      </c>
      <c r="C11" s="6" t="s">
        <v>123</v>
      </c>
      <c r="D11" s="22" t="s">
        <v>86</v>
      </c>
      <c r="E11" s="16" t="s">
        <v>87</v>
      </c>
      <c r="F11" s="5" t="s">
        <v>5</v>
      </c>
      <c r="G11" s="5">
        <v>8.9</v>
      </c>
      <c r="H11" s="5">
        <f t="shared" si="0"/>
        <v>979</v>
      </c>
      <c r="I11" s="3" t="s">
        <v>5</v>
      </c>
      <c r="J11" s="3" t="s">
        <v>5</v>
      </c>
      <c r="K11" s="12" t="str">
        <f t="shared" si="1"/>
        <v>ΟΚ</v>
      </c>
      <c r="L11" s="12"/>
      <c r="M11" s="5"/>
      <c r="N11" s="3">
        <f t="shared" si="2"/>
        <v>0</v>
      </c>
      <c r="O11" s="5"/>
      <c r="P11" s="5">
        <f t="shared" si="3"/>
        <v>0</v>
      </c>
      <c r="Q11" s="3"/>
      <c r="R11" s="3">
        <f t="shared" si="4"/>
        <v>0</v>
      </c>
      <c r="S11" s="3"/>
      <c r="T11" s="3">
        <f t="shared" si="5"/>
        <v>0</v>
      </c>
      <c r="U11" s="3"/>
      <c r="V11" s="3">
        <f t="shared" si="6"/>
        <v>0</v>
      </c>
      <c r="W11" s="3"/>
      <c r="X11" s="3">
        <f t="shared" si="7"/>
        <v>0</v>
      </c>
      <c r="Y11" s="3"/>
      <c r="Z11" s="3">
        <f t="shared" si="8"/>
        <v>0</v>
      </c>
      <c r="AA11" s="3"/>
      <c r="AB11" s="3">
        <f t="shared" si="9"/>
        <v>0</v>
      </c>
      <c r="AC11" s="3"/>
      <c r="AD11" s="3">
        <f t="shared" si="10"/>
        <v>0</v>
      </c>
      <c r="AE11" s="3"/>
      <c r="AF11" s="4">
        <f t="shared" si="11"/>
        <v>0</v>
      </c>
      <c r="AG11" s="19">
        <f t="shared" si="12"/>
        <v>979</v>
      </c>
      <c r="AH11" s="3"/>
    </row>
    <row r="12" spans="1:44">
      <c r="A12" s="3">
        <v>9</v>
      </c>
      <c r="B12" s="6" t="s">
        <v>28</v>
      </c>
      <c r="C12" s="6" t="s">
        <v>108</v>
      </c>
      <c r="D12" s="22" t="s">
        <v>29</v>
      </c>
      <c r="E12" s="16" t="s">
        <v>30</v>
      </c>
      <c r="F12" s="5" t="s">
        <v>5</v>
      </c>
      <c r="G12" s="5">
        <v>8.0500000000000007</v>
      </c>
      <c r="H12" s="5">
        <f t="shared" si="0"/>
        <v>885.50000000000011</v>
      </c>
      <c r="I12" s="3" t="s">
        <v>5</v>
      </c>
      <c r="J12" s="3" t="s">
        <v>5</v>
      </c>
      <c r="K12" s="12" t="str">
        <f t="shared" si="1"/>
        <v>ΟΚ</v>
      </c>
      <c r="L12" s="12"/>
      <c r="M12" s="5"/>
      <c r="N12" s="3">
        <f t="shared" si="2"/>
        <v>0</v>
      </c>
      <c r="O12" s="5"/>
      <c r="P12" s="5">
        <f t="shared" si="3"/>
        <v>0</v>
      </c>
      <c r="Q12" s="3"/>
      <c r="R12" s="3">
        <f t="shared" si="4"/>
        <v>0</v>
      </c>
      <c r="S12" s="3"/>
      <c r="T12" s="3">
        <f t="shared" si="5"/>
        <v>0</v>
      </c>
      <c r="U12" s="3"/>
      <c r="V12" s="3">
        <f t="shared" si="6"/>
        <v>0</v>
      </c>
      <c r="W12" s="3"/>
      <c r="X12" s="3">
        <f t="shared" si="7"/>
        <v>0</v>
      </c>
      <c r="Y12" s="3" t="s">
        <v>2</v>
      </c>
      <c r="Z12" s="3">
        <f t="shared" si="8"/>
        <v>70</v>
      </c>
      <c r="AA12" s="3"/>
      <c r="AB12" s="3">
        <f t="shared" si="9"/>
        <v>0</v>
      </c>
      <c r="AC12" s="3"/>
      <c r="AD12" s="3">
        <f t="shared" si="10"/>
        <v>0</v>
      </c>
      <c r="AE12" s="3"/>
      <c r="AF12" s="4">
        <f t="shared" si="11"/>
        <v>0</v>
      </c>
      <c r="AG12" s="10">
        <f t="shared" si="12"/>
        <v>955.50000000000011</v>
      </c>
      <c r="AH12" s="3"/>
    </row>
    <row r="13" spans="1:44">
      <c r="A13" s="3">
        <v>10</v>
      </c>
      <c r="B13" s="6" t="s">
        <v>90</v>
      </c>
      <c r="C13" s="6" t="s">
        <v>125</v>
      </c>
      <c r="D13" s="22" t="s">
        <v>91</v>
      </c>
      <c r="E13" s="16" t="s">
        <v>92</v>
      </c>
      <c r="F13" s="5" t="s">
        <v>5</v>
      </c>
      <c r="G13" s="5">
        <v>8.61</v>
      </c>
      <c r="H13" s="5">
        <f t="shared" si="0"/>
        <v>947.09999999999991</v>
      </c>
      <c r="I13" s="3" t="s">
        <v>5</v>
      </c>
      <c r="J13" s="3" t="s">
        <v>5</v>
      </c>
      <c r="K13" s="12" t="str">
        <f t="shared" si="1"/>
        <v>ΟΚ</v>
      </c>
      <c r="L13" s="12"/>
      <c r="M13" s="5"/>
      <c r="N13" s="3">
        <f t="shared" si="2"/>
        <v>0</v>
      </c>
      <c r="O13" s="5"/>
      <c r="P13" s="5">
        <f t="shared" si="3"/>
        <v>0</v>
      </c>
      <c r="Q13" s="3"/>
      <c r="R13" s="3">
        <f t="shared" si="4"/>
        <v>0</v>
      </c>
      <c r="S13" s="3"/>
      <c r="T13" s="3">
        <f t="shared" si="5"/>
        <v>0</v>
      </c>
      <c r="U13" s="3"/>
      <c r="V13" s="3">
        <f t="shared" si="6"/>
        <v>0</v>
      </c>
      <c r="W13" s="3"/>
      <c r="X13" s="3">
        <f t="shared" si="7"/>
        <v>0</v>
      </c>
      <c r="Y13" s="3"/>
      <c r="Z13" s="3">
        <f t="shared" si="8"/>
        <v>0</v>
      </c>
      <c r="AA13" s="3"/>
      <c r="AB13" s="3">
        <f t="shared" si="9"/>
        <v>0</v>
      </c>
      <c r="AC13" s="3"/>
      <c r="AD13" s="3">
        <f t="shared" si="10"/>
        <v>0</v>
      </c>
      <c r="AE13" s="3"/>
      <c r="AF13" s="4">
        <f t="shared" si="11"/>
        <v>0</v>
      </c>
      <c r="AG13" s="19">
        <f t="shared" si="12"/>
        <v>947.09999999999991</v>
      </c>
      <c r="AH13" s="3"/>
    </row>
    <row r="14" spans="1:44">
      <c r="A14" s="3">
        <v>11</v>
      </c>
      <c r="B14" s="6" t="s">
        <v>70</v>
      </c>
      <c r="C14" s="6" t="s">
        <v>115</v>
      </c>
      <c r="D14" s="22" t="s">
        <v>71</v>
      </c>
      <c r="E14" s="16" t="s">
        <v>72</v>
      </c>
      <c r="F14" s="5" t="s">
        <v>5</v>
      </c>
      <c r="G14" s="5">
        <v>6.86</v>
      </c>
      <c r="H14" s="5">
        <f t="shared" si="0"/>
        <v>754.6</v>
      </c>
      <c r="I14" s="3" t="s">
        <v>5</v>
      </c>
      <c r="J14" s="3" t="s">
        <v>5</v>
      </c>
      <c r="K14" s="12" t="str">
        <f t="shared" si="1"/>
        <v>ΟΚ</v>
      </c>
      <c r="L14" s="12"/>
      <c r="M14" s="5"/>
      <c r="N14" s="3">
        <f t="shared" si="2"/>
        <v>0</v>
      </c>
      <c r="O14" s="5"/>
      <c r="P14" s="5">
        <f t="shared" si="3"/>
        <v>0</v>
      </c>
      <c r="Q14" s="3"/>
      <c r="R14" s="3">
        <f t="shared" si="4"/>
        <v>0</v>
      </c>
      <c r="S14" s="3"/>
      <c r="T14" s="3">
        <f t="shared" si="5"/>
        <v>0</v>
      </c>
      <c r="U14" s="3" t="s">
        <v>6</v>
      </c>
      <c r="V14" s="3">
        <f t="shared" si="6"/>
        <v>50</v>
      </c>
      <c r="W14" s="3" t="s">
        <v>3</v>
      </c>
      <c r="X14" s="3">
        <f t="shared" si="7"/>
        <v>30</v>
      </c>
      <c r="Y14" s="3" t="s">
        <v>2</v>
      </c>
      <c r="Z14" s="3">
        <f t="shared" si="8"/>
        <v>70</v>
      </c>
      <c r="AA14" s="3"/>
      <c r="AB14" s="3">
        <f t="shared" si="9"/>
        <v>0</v>
      </c>
      <c r="AC14" s="3"/>
      <c r="AD14" s="3">
        <f t="shared" si="10"/>
        <v>0</v>
      </c>
      <c r="AE14" s="3"/>
      <c r="AF14" s="4">
        <f t="shared" si="11"/>
        <v>0</v>
      </c>
      <c r="AG14" s="19">
        <f t="shared" si="12"/>
        <v>904.6</v>
      </c>
      <c r="AH14" s="3"/>
    </row>
    <row r="15" spans="1:44">
      <c r="A15" s="3">
        <v>12</v>
      </c>
      <c r="B15" s="6" t="s">
        <v>54</v>
      </c>
      <c r="C15" s="6" t="s">
        <v>102</v>
      </c>
      <c r="D15" s="22" t="s">
        <v>55</v>
      </c>
      <c r="E15" s="16" t="s">
        <v>51</v>
      </c>
      <c r="F15" s="5" t="s">
        <v>5</v>
      </c>
      <c r="G15" s="5">
        <v>7.28</v>
      </c>
      <c r="H15" s="5">
        <f t="shared" si="0"/>
        <v>800.80000000000007</v>
      </c>
      <c r="I15" s="3" t="s">
        <v>5</v>
      </c>
      <c r="J15" s="3" t="s">
        <v>5</v>
      </c>
      <c r="K15" s="12" t="str">
        <f t="shared" si="1"/>
        <v>ΟΚ</v>
      </c>
      <c r="L15" s="12"/>
      <c r="M15" s="5"/>
      <c r="N15" s="3">
        <f t="shared" si="2"/>
        <v>0</v>
      </c>
      <c r="O15" s="5"/>
      <c r="P15" s="5">
        <f t="shared" si="3"/>
        <v>0</v>
      </c>
      <c r="Q15" s="3"/>
      <c r="R15" s="3">
        <f t="shared" si="4"/>
        <v>0</v>
      </c>
      <c r="S15" s="3"/>
      <c r="T15" s="3">
        <f t="shared" si="5"/>
        <v>0</v>
      </c>
      <c r="U15" s="3" t="s">
        <v>3</v>
      </c>
      <c r="V15" s="3">
        <f t="shared" si="6"/>
        <v>30</v>
      </c>
      <c r="W15" s="3"/>
      <c r="X15" s="3">
        <f t="shared" si="7"/>
        <v>0</v>
      </c>
      <c r="Y15" s="3" t="s">
        <v>2</v>
      </c>
      <c r="Z15" s="3">
        <f t="shared" si="8"/>
        <v>70</v>
      </c>
      <c r="AA15" s="3"/>
      <c r="AB15" s="3">
        <f t="shared" si="9"/>
        <v>0</v>
      </c>
      <c r="AC15" s="3"/>
      <c r="AD15" s="3">
        <f t="shared" si="10"/>
        <v>0</v>
      </c>
      <c r="AE15" s="3"/>
      <c r="AF15" s="4">
        <f t="shared" si="11"/>
        <v>0</v>
      </c>
      <c r="AG15" s="19">
        <f t="shared" si="12"/>
        <v>900.80000000000007</v>
      </c>
      <c r="AH15" s="3"/>
    </row>
    <row r="16" spans="1:44">
      <c r="A16" s="3">
        <v>13</v>
      </c>
      <c r="B16" s="6" t="s">
        <v>65</v>
      </c>
      <c r="C16" s="6" t="s">
        <v>107</v>
      </c>
      <c r="D16" s="22" t="s">
        <v>66</v>
      </c>
      <c r="E16" s="16" t="s">
        <v>67</v>
      </c>
      <c r="F16" s="5" t="s">
        <v>5</v>
      </c>
      <c r="G16" s="5">
        <v>7.06</v>
      </c>
      <c r="H16" s="5">
        <f t="shared" si="0"/>
        <v>776.59999999999991</v>
      </c>
      <c r="I16" s="3" t="s">
        <v>5</v>
      </c>
      <c r="J16" s="3" t="s">
        <v>5</v>
      </c>
      <c r="K16" s="12" t="str">
        <f t="shared" si="1"/>
        <v>ΟΚ</v>
      </c>
      <c r="L16" s="12"/>
      <c r="M16" s="5"/>
      <c r="N16" s="3">
        <f t="shared" si="2"/>
        <v>0</v>
      </c>
      <c r="O16" s="5"/>
      <c r="P16" s="5">
        <f t="shared" si="3"/>
        <v>0</v>
      </c>
      <c r="Q16" s="3"/>
      <c r="R16" s="3">
        <f t="shared" si="4"/>
        <v>0</v>
      </c>
      <c r="S16" s="3"/>
      <c r="T16" s="3">
        <f t="shared" si="5"/>
        <v>0</v>
      </c>
      <c r="U16" s="3"/>
      <c r="V16" s="3">
        <f t="shared" si="6"/>
        <v>0</v>
      </c>
      <c r="W16" s="3"/>
      <c r="X16" s="3">
        <f t="shared" si="7"/>
        <v>0</v>
      </c>
      <c r="Y16" s="3" t="s">
        <v>2</v>
      </c>
      <c r="Z16" s="3">
        <f t="shared" si="8"/>
        <v>70</v>
      </c>
      <c r="AA16" s="3"/>
      <c r="AB16" s="3">
        <f t="shared" si="9"/>
        <v>0</v>
      </c>
      <c r="AC16" s="3"/>
      <c r="AD16" s="3">
        <f t="shared" si="10"/>
        <v>0</v>
      </c>
      <c r="AE16" s="3"/>
      <c r="AF16" s="4">
        <f t="shared" si="11"/>
        <v>0</v>
      </c>
      <c r="AG16" s="19">
        <f t="shared" si="12"/>
        <v>846.59999999999991</v>
      </c>
      <c r="AH16" s="3"/>
    </row>
    <row r="17" spans="1:34">
      <c r="A17" s="3">
        <v>14</v>
      </c>
      <c r="B17" s="6" t="s">
        <v>47</v>
      </c>
      <c r="C17" s="6" t="s">
        <v>100</v>
      </c>
      <c r="D17" s="22" t="s">
        <v>48</v>
      </c>
      <c r="E17" s="16" t="s">
        <v>49</v>
      </c>
      <c r="F17" s="5" t="s">
        <v>5</v>
      </c>
      <c r="G17" s="5">
        <v>7.62</v>
      </c>
      <c r="H17" s="5">
        <f t="shared" si="0"/>
        <v>838.2</v>
      </c>
      <c r="I17" s="3" t="s">
        <v>5</v>
      </c>
      <c r="J17" s="3" t="s">
        <v>5</v>
      </c>
      <c r="K17" s="12" t="str">
        <f t="shared" si="1"/>
        <v>ΟΚ</v>
      </c>
      <c r="L17" s="12"/>
      <c r="M17" s="5"/>
      <c r="N17" s="3">
        <f t="shared" si="2"/>
        <v>0</v>
      </c>
      <c r="O17" s="5"/>
      <c r="P17" s="5">
        <f t="shared" si="3"/>
        <v>0</v>
      </c>
      <c r="Q17" s="3"/>
      <c r="R17" s="3">
        <f t="shared" si="4"/>
        <v>0</v>
      </c>
      <c r="S17" s="3"/>
      <c r="T17" s="3">
        <f t="shared" si="5"/>
        <v>0</v>
      </c>
      <c r="U17" s="3"/>
      <c r="V17" s="3">
        <f t="shared" si="6"/>
        <v>0</v>
      </c>
      <c r="W17" s="3"/>
      <c r="X17" s="3">
        <f t="shared" si="7"/>
        <v>0</v>
      </c>
      <c r="Y17" s="3"/>
      <c r="Z17" s="3">
        <f t="shared" si="8"/>
        <v>0</v>
      </c>
      <c r="AA17" s="3"/>
      <c r="AB17" s="3">
        <f t="shared" si="9"/>
        <v>0</v>
      </c>
      <c r="AC17" s="3"/>
      <c r="AD17" s="3">
        <f t="shared" si="10"/>
        <v>0</v>
      </c>
      <c r="AE17" s="3"/>
      <c r="AF17" s="4">
        <f t="shared" si="11"/>
        <v>0</v>
      </c>
      <c r="AG17" s="19">
        <f t="shared" si="12"/>
        <v>838.2</v>
      </c>
      <c r="AH17" s="20"/>
    </row>
    <row r="18" spans="1:34">
      <c r="A18" s="3">
        <v>15</v>
      </c>
      <c r="B18" s="23" t="s">
        <v>31</v>
      </c>
      <c r="C18" s="23" t="s">
        <v>109</v>
      </c>
      <c r="D18" s="18" t="s">
        <v>32</v>
      </c>
      <c r="E18" s="18" t="s">
        <v>33</v>
      </c>
      <c r="F18" s="5" t="s">
        <v>5</v>
      </c>
      <c r="G18" s="5">
        <v>5</v>
      </c>
      <c r="H18" s="5">
        <f t="shared" si="0"/>
        <v>550</v>
      </c>
      <c r="I18" s="3" t="s">
        <v>5</v>
      </c>
      <c r="J18" s="3" t="s">
        <v>5</v>
      </c>
      <c r="K18" s="12" t="str">
        <f t="shared" si="1"/>
        <v>ΟΚ</v>
      </c>
      <c r="L18" s="12"/>
      <c r="M18" s="5"/>
      <c r="N18" s="3">
        <f t="shared" si="2"/>
        <v>0</v>
      </c>
      <c r="O18" s="5" t="s">
        <v>5</v>
      </c>
      <c r="P18" s="5">
        <f t="shared" si="3"/>
        <v>60</v>
      </c>
      <c r="Q18" s="3"/>
      <c r="R18" s="3">
        <f t="shared" si="4"/>
        <v>0</v>
      </c>
      <c r="S18" s="3"/>
      <c r="T18" s="3">
        <f t="shared" si="5"/>
        <v>0</v>
      </c>
      <c r="U18" s="3"/>
      <c r="V18" s="3">
        <f t="shared" si="6"/>
        <v>0</v>
      </c>
      <c r="W18" s="3"/>
      <c r="X18" s="3">
        <f t="shared" si="7"/>
        <v>0</v>
      </c>
      <c r="Y18" s="3" t="s">
        <v>2</v>
      </c>
      <c r="Z18" s="3">
        <f t="shared" si="8"/>
        <v>70</v>
      </c>
      <c r="AA18" s="3" t="s">
        <v>5</v>
      </c>
      <c r="AB18" s="3">
        <f t="shared" si="9"/>
        <v>150</v>
      </c>
      <c r="AC18" s="3"/>
      <c r="AD18" s="3">
        <f t="shared" si="10"/>
        <v>0</v>
      </c>
      <c r="AE18" s="3"/>
      <c r="AF18" s="4">
        <f t="shared" si="11"/>
        <v>0</v>
      </c>
      <c r="AG18" s="19">
        <f t="shared" si="12"/>
        <v>830</v>
      </c>
      <c r="AH18" s="20"/>
    </row>
    <row r="19" spans="1:34">
      <c r="A19" s="3">
        <v>16</v>
      </c>
      <c r="B19" s="6" t="s">
        <v>56</v>
      </c>
      <c r="C19" s="6" t="s">
        <v>104</v>
      </c>
      <c r="D19" s="22" t="s">
        <v>57</v>
      </c>
      <c r="E19" s="16" t="s">
        <v>58</v>
      </c>
      <c r="F19" s="5" t="s">
        <v>5</v>
      </c>
      <c r="G19" s="5">
        <v>6.01</v>
      </c>
      <c r="H19" s="5">
        <f t="shared" si="0"/>
        <v>661.1</v>
      </c>
      <c r="I19" s="3" t="s">
        <v>5</v>
      </c>
      <c r="J19" s="3" t="s">
        <v>5</v>
      </c>
      <c r="K19" s="12" t="str">
        <f t="shared" si="1"/>
        <v>ΟΚ</v>
      </c>
      <c r="L19" s="12"/>
      <c r="M19" s="5" t="s">
        <v>5</v>
      </c>
      <c r="N19" s="3">
        <f t="shared" si="2"/>
        <v>120</v>
      </c>
      <c r="O19" s="5"/>
      <c r="P19" s="5">
        <f t="shared" si="3"/>
        <v>0</v>
      </c>
      <c r="Q19" s="3"/>
      <c r="R19" s="3">
        <f t="shared" si="4"/>
        <v>0</v>
      </c>
      <c r="S19" s="3"/>
      <c r="T19" s="3">
        <f t="shared" si="5"/>
        <v>0</v>
      </c>
      <c r="U19" s="3"/>
      <c r="V19" s="3">
        <f t="shared" si="6"/>
        <v>0</v>
      </c>
      <c r="W19" s="3"/>
      <c r="X19" s="3">
        <f t="shared" si="7"/>
        <v>0</v>
      </c>
      <c r="Y19" s="3"/>
      <c r="Z19" s="3">
        <f t="shared" si="8"/>
        <v>0</v>
      </c>
      <c r="AA19" s="3"/>
      <c r="AB19" s="3">
        <f t="shared" si="9"/>
        <v>0</v>
      </c>
      <c r="AC19" s="3"/>
      <c r="AD19" s="3">
        <f t="shared" si="10"/>
        <v>0</v>
      </c>
      <c r="AE19" s="3"/>
      <c r="AF19" s="4">
        <f t="shared" si="11"/>
        <v>0</v>
      </c>
      <c r="AG19" s="19">
        <f t="shared" si="12"/>
        <v>781.1</v>
      </c>
      <c r="AH19" s="20"/>
    </row>
    <row r="20" spans="1:34">
      <c r="A20" s="3">
        <v>17</v>
      </c>
      <c r="B20" s="6" t="s">
        <v>62</v>
      </c>
      <c r="C20" s="6" t="s">
        <v>106</v>
      </c>
      <c r="D20" s="22" t="s">
        <v>63</v>
      </c>
      <c r="E20" s="16" t="s">
        <v>64</v>
      </c>
      <c r="F20" s="5" t="s">
        <v>5</v>
      </c>
      <c r="G20" s="5">
        <v>7.08</v>
      </c>
      <c r="H20" s="5">
        <f t="shared" si="0"/>
        <v>778.8</v>
      </c>
      <c r="I20" s="3" t="s">
        <v>5</v>
      </c>
      <c r="J20" s="3" t="s">
        <v>5</v>
      </c>
      <c r="K20" s="12" t="str">
        <f t="shared" si="1"/>
        <v>ΟΚ</v>
      </c>
      <c r="L20" s="12"/>
      <c r="M20" s="5"/>
      <c r="N20" s="3">
        <f t="shared" si="2"/>
        <v>0</v>
      </c>
      <c r="O20" s="5"/>
      <c r="P20" s="5">
        <f t="shared" si="3"/>
        <v>0</v>
      </c>
      <c r="Q20" s="3"/>
      <c r="R20" s="3">
        <f t="shared" si="4"/>
        <v>0</v>
      </c>
      <c r="S20" s="3"/>
      <c r="T20" s="3">
        <f t="shared" si="5"/>
        <v>0</v>
      </c>
      <c r="U20" s="3"/>
      <c r="V20" s="3">
        <f t="shared" si="6"/>
        <v>0</v>
      </c>
      <c r="W20" s="3"/>
      <c r="X20" s="3">
        <f t="shared" si="7"/>
        <v>0</v>
      </c>
      <c r="Y20" s="3"/>
      <c r="Z20" s="3">
        <f t="shared" si="8"/>
        <v>0</v>
      </c>
      <c r="AA20" s="3"/>
      <c r="AB20" s="3">
        <f t="shared" si="9"/>
        <v>0</v>
      </c>
      <c r="AC20" s="3"/>
      <c r="AD20" s="3">
        <f t="shared" si="10"/>
        <v>0</v>
      </c>
      <c r="AE20" s="3"/>
      <c r="AF20" s="4">
        <f t="shared" si="11"/>
        <v>0</v>
      </c>
      <c r="AG20" s="19">
        <f t="shared" si="12"/>
        <v>778.8</v>
      </c>
      <c r="AH20" s="3"/>
    </row>
    <row r="21" spans="1:34">
      <c r="A21" s="3">
        <v>18</v>
      </c>
      <c r="B21" s="6" t="s">
        <v>37</v>
      </c>
      <c r="C21" s="6" t="s">
        <v>111</v>
      </c>
      <c r="D21" s="22" t="s">
        <v>38</v>
      </c>
      <c r="E21" s="16" t="s">
        <v>39</v>
      </c>
      <c r="F21" s="5" t="s">
        <v>5</v>
      </c>
      <c r="G21" s="5">
        <v>6.36</v>
      </c>
      <c r="H21" s="5">
        <f t="shared" si="0"/>
        <v>699.6</v>
      </c>
      <c r="I21" s="3" t="s">
        <v>5</v>
      </c>
      <c r="J21" s="3" t="s">
        <v>5</v>
      </c>
      <c r="K21" s="12" t="str">
        <f t="shared" si="1"/>
        <v>ΟΚ</v>
      </c>
      <c r="L21" s="12"/>
      <c r="M21" s="5"/>
      <c r="N21" s="3">
        <f t="shared" si="2"/>
        <v>0</v>
      </c>
      <c r="O21" s="5"/>
      <c r="P21" s="5">
        <f t="shared" si="3"/>
        <v>0</v>
      </c>
      <c r="Q21" s="3"/>
      <c r="R21" s="3">
        <f t="shared" si="4"/>
        <v>0</v>
      </c>
      <c r="S21" s="3"/>
      <c r="T21" s="3">
        <f t="shared" si="5"/>
        <v>0</v>
      </c>
      <c r="U21" s="3"/>
      <c r="V21" s="3">
        <f t="shared" si="6"/>
        <v>0</v>
      </c>
      <c r="W21" s="3"/>
      <c r="X21" s="3">
        <f t="shared" si="7"/>
        <v>0</v>
      </c>
      <c r="Y21" s="3" t="s">
        <v>2</v>
      </c>
      <c r="Z21" s="3">
        <f t="shared" si="8"/>
        <v>70</v>
      </c>
      <c r="AA21" s="3"/>
      <c r="AB21" s="3">
        <f t="shared" si="9"/>
        <v>0</v>
      </c>
      <c r="AC21" s="3"/>
      <c r="AD21" s="3">
        <f t="shared" si="10"/>
        <v>0</v>
      </c>
      <c r="AE21" s="3"/>
      <c r="AF21" s="4">
        <f t="shared" si="11"/>
        <v>0</v>
      </c>
      <c r="AG21" s="19">
        <f t="shared" si="12"/>
        <v>769.6</v>
      </c>
      <c r="AH21" s="3"/>
    </row>
    <row r="22" spans="1:34">
      <c r="A22" s="3">
        <v>19</v>
      </c>
      <c r="B22" s="21" t="s">
        <v>82</v>
      </c>
      <c r="C22" s="21" t="s">
        <v>122</v>
      </c>
      <c r="D22" s="22" t="s">
        <v>83</v>
      </c>
      <c r="E22" s="22" t="s">
        <v>84</v>
      </c>
      <c r="F22" s="5" t="s">
        <v>5</v>
      </c>
      <c r="G22" s="5">
        <v>6.75</v>
      </c>
      <c r="H22" s="5">
        <f t="shared" si="0"/>
        <v>742.5</v>
      </c>
      <c r="I22" s="3" t="s">
        <v>5</v>
      </c>
      <c r="J22" s="3" t="s">
        <v>5</v>
      </c>
      <c r="K22" s="12" t="str">
        <f t="shared" si="1"/>
        <v>ΟΚ</v>
      </c>
      <c r="L22" s="12"/>
      <c r="M22" s="5"/>
      <c r="N22" s="3">
        <f t="shared" si="2"/>
        <v>0</v>
      </c>
      <c r="O22" s="5"/>
      <c r="P22" s="5">
        <f t="shared" si="3"/>
        <v>0</v>
      </c>
      <c r="Q22" s="3"/>
      <c r="R22" s="3">
        <f t="shared" si="4"/>
        <v>0</v>
      </c>
      <c r="S22" s="3"/>
      <c r="T22" s="3">
        <f t="shared" si="5"/>
        <v>0</v>
      </c>
      <c r="U22" s="3"/>
      <c r="V22" s="3">
        <f t="shared" si="6"/>
        <v>0</v>
      </c>
      <c r="W22" s="3"/>
      <c r="X22" s="3">
        <f t="shared" si="7"/>
        <v>0</v>
      </c>
      <c r="Y22" s="3"/>
      <c r="Z22" s="3">
        <f t="shared" si="8"/>
        <v>0</v>
      </c>
      <c r="AA22" s="3"/>
      <c r="AB22" s="3">
        <f t="shared" si="9"/>
        <v>0</v>
      </c>
      <c r="AC22" s="3"/>
      <c r="AD22" s="3">
        <f t="shared" si="10"/>
        <v>0</v>
      </c>
      <c r="AE22" s="3"/>
      <c r="AF22" s="4">
        <f t="shared" si="11"/>
        <v>0</v>
      </c>
      <c r="AG22" s="19">
        <f t="shared" si="12"/>
        <v>742.5</v>
      </c>
      <c r="AH22" s="3"/>
    </row>
    <row r="23" spans="1:34">
      <c r="A23" s="3">
        <v>20</v>
      </c>
      <c r="B23" s="6" t="s">
        <v>93</v>
      </c>
      <c r="C23" s="6" t="s">
        <v>126</v>
      </c>
      <c r="D23" s="22" t="s">
        <v>94</v>
      </c>
      <c r="E23" s="16" t="s">
        <v>50</v>
      </c>
      <c r="F23" s="5" t="s">
        <v>5</v>
      </c>
      <c r="G23" s="5">
        <v>6.64</v>
      </c>
      <c r="H23" s="5">
        <f t="shared" si="0"/>
        <v>730.4</v>
      </c>
      <c r="I23" s="3" t="s">
        <v>5</v>
      </c>
      <c r="J23" s="3" t="s">
        <v>5</v>
      </c>
      <c r="K23" s="12" t="str">
        <f t="shared" si="1"/>
        <v>ΟΚ</v>
      </c>
      <c r="L23" s="12"/>
      <c r="M23" s="5"/>
      <c r="N23" s="3">
        <f t="shared" si="2"/>
        <v>0</v>
      </c>
      <c r="O23" s="5"/>
      <c r="P23" s="5">
        <f t="shared" si="3"/>
        <v>0</v>
      </c>
      <c r="Q23" s="3"/>
      <c r="R23" s="3">
        <f t="shared" si="4"/>
        <v>0</v>
      </c>
      <c r="S23" s="3"/>
      <c r="T23" s="3">
        <f t="shared" si="5"/>
        <v>0</v>
      </c>
      <c r="U23" s="3"/>
      <c r="V23" s="3">
        <f t="shared" si="6"/>
        <v>0</v>
      </c>
      <c r="W23" s="3"/>
      <c r="X23" s="3">
        <f t="shared" si="7"/>
        <v>0</v>
      </c>
      <c r="Y23" s="3"/>
      <c r="Z23" s="3">
        <f t="shared" si="8"/>
        <v>0</v>
      </c>
      <c r="AA23" s="3"/>
      <c r="AB23" s="3">
        <f t="shared" si="9"/>
        <v>0</v>
      </c>
      <c r="AC23" s="3"/>
      <c r="AD23" s="3">
        <f t="shared" si="10"/>
        <v>0</v>
      </c>
      <c r="AE23" s="3"/>
      <c r="AF23" s="4">
        <f t="shared" si="11"/>
        <v>0</v>
      </c>
      <c r="AG23" s="19">
        <f t="shared" si="12"/>
        <v>730.4</v>
      </c>
      <c r="AH23" s="3"/>
    </row>
    <row r="24" spans="1:34">
      <c r="A24" s="3">
        <v>21</v>
      </c>
      <c r="B24" s="6" t="s">
        <v>74</v>
      </c>
      <c r="C24" s="6" t="s">
        <v>117</v>
      </c>
      <c r="D24" s="22" t="s">
        <v>75</v>
      </c>
      <c r="E24" s="16" t="s">
        <v>76</v>
      </c>
      <c r="F24" s="5" t="s">
        <v>5</v>
      </c>
      <c r="G24" s="5">
        <v>5.79</v>
      </c>
      <c r="H24" s="5">
        <f t="shared" si="0"/>
        <v>636.9</v>
      </c>
      <c r="I24" s="3" t="s">
        <v>5</v>
      </c>
      <c r="J24" s="3" t="s">
        <v>5</v>
      </c>
      <c r="K24" s="12" t="str">
        <f t="shared" si="1"/>
        <v>ΟΚ</v>
      </c>
      <c r="L24" s="12"/>
      <c r="M24" s="5"/>
      <c r="N24" s="3">
        <f t="shared" si="2"/>
        <v>0</v>
      </c>
      <c r="O24" s="5"/>
      <c r="P24" s="5">
        <f t="shared" si="3"/>
        <v>0</v>
      </c>
      <c r="Q24" s="3"/>
      <c r="R24" s="3">
        <f t="shared" si="4"/>
        <v>0</v>
      </c>
      <c r="S24" s="3"/>
      <c r="T24" s="3">
        <f t="shared" si="5"/>
        <v>0</v>
      </c>
      <c r="U24" s="3"/>
      <c r="V24" s="3">
        <f t="shared" si="6"/>
        <v>0</v>
      </c>
      <c r="W24" s="3"/>
      <c r="X24" s="3">
        <f t="shared" si="7"/>
        <v>0</v>
      </c>
      <c r="Y24" s="3" t="s">
        <v>2</v>
      </c>
      <c r="Z24" s="3">
        <f t="shared" si="8"/>
        <v>70</v>
      </c>
      <c r="AA24" s="3"/>
      <c r="AB24" s="3">
        <f t="shared" si="9"/>
        <v>0</v>
      </c>
      <c r="AC24" s="3"/>
      <c r="AD24" s="3">
        <f t="shared" si="10"/>
        <v>0</v>
      </c>
      <c r="AE24" s="3"/>
      <c r="AF24" s="4">
        <f t="shared" si="11"/>
        <v>0</v>
      </c>
      <c r="AG24" s="19">
        <f t="shared" si="12"/>
        <v>706.9</v>
      </c>
      <c r="AH24" s="3"/>
    </row>
    <row r="25" spans="1:34">
      <c r="A25" s="3">
        <v>22</v>
      </c>
      <c r="B25" s="21" t="s">
        <v>80</v>
      </c>
      <c r="C25" s="21" t="s">
        <v>120</v>
      </c>
      <c r="D25" s="22" t="s">
        <v>81</v>
      </c>
      <c r="E25" s="22" t="s">
        <v>69</v>
      </c>
      <c r="F25" s="5" t="s">
        <v>5</v>
      </c>
      <c r="G25" s="5">
        <v>6.33</v>
      </c>
      <c r="H25" s="5">
        <f t="shared" si="0"/>
        <v>696.3</v>
      </c>
      <c r="I25" s="3" t="s">
        <v>5</v>
      </c>
      <c r="J25" s="3" t="s">
        <v>5</v>
      </c>
      <c r="K25" s="12" t="str">
        <f t="shared" si="1"/>
        <v>ΟΚ</v>
      </c>
      <c r="L25" s="12"/>
      <c r="M25" s="5"/>
      <c r="N25" s="3">
        <f t="shared" si="2"/>
        <v>0</v>
      </c>
      <c r="O25" s="5"/>
      <c r="P25" s="5">
        <f t="shared" si="3"/>
        <v>0</v>
      </c>
      <c r="Q25" s="3"/>
      <c r="R25" s="3">
        <f t="shared" si="4"/>
        <v>0</v>
      </c>
      <c r="S25" s="3"/>
      <c r="T25" s="3">
        <f t="shared" si="5"/>
        <v>0</v>
      </c>
      <c r="U25" s="3"/>
      <c r="V25" s="3">
        <f t="shared" si="6"/>
        <v>0</v>
      </c>
      <c r="W25" s="3"/>
      <c r="X25" s="3">
        <f t="shared" si="7"/>
        <v>0</v>
      </c>
      <c r="Y25" s="3"/>
      <c r="Z25" s="3">
        <f t="shared" si="8"/>
        <v>0</v>
      </c>
      <c r="AA25" s="3"/>
      <c r="AB25" s="3">
        <f t="shared" si="9"/>
        <v>0</v>
      </c>
      <c r="AC25" s="3"/>
      <c r="AD25" s="3">
        <f t="shared" si="10"/>
        <v>0</v>
      </c>
      <c r="AE25" s="3"/>
      <c r="AF25" s="4">
        <f t="shared" si="11"/>
        <v>0</v>
      </c>
      <c r="AG25" s="19">
        <f t="shared" si="12"/>
        <v>696.3</v>
      </c>
      <c r="AH25" s="3"/>
    </row>
  </sheetData>
  <sortState ref="A3:AH25">
    <sortCondition descending="1" ref="AG3:AG25"/>
  </sortState>
  <mergeCells count="4">
    <mergeCell ref="A1:E1"/>
    <mergeCell ref="A2:E2"/>
    <mergeCell ref="F2:J2"/>
    <mergeCell ref="M2:AF2"/>
  </mergeCells>
  <dataValidations count="17">
    <dataValidation type="list" allowBlank="1" showInputMessage="1" showErrorMessage="1" sqref="M25 M18 J10 M6 I11:J25 I4:J9 F11:F25 F4:F9 M12:M13 O5 M8:M9 O8 M22">
      <formula1>$AQ$11:$AQ$28</formula1>
    </dataValidation>
    <dataValidation type="list" allowBlank="1" showInputMessage="1" showErrorMessage="1" sqref="Y19:Y25 Y13:Y14 Y6 Y10">
      <formula1>$AR$10:$AR$10</formula1>
    </dataValidation>
    <dataValidation type="whole" allowBlank="1" showInputMessage="1" showErrorMessage="1" errorTitle="ΠΡΟΣΟΧΗ!" error="ΑΠΟ 1 ΕΩΣ 24 ΜΗΝΕΣ" sqref="AC4:AC25">
      <formula1>1</formula1>
      <formula2>24</formula2>
    </dataValidation>
    <dataValidation type="whole" allowBlank="1" showInputMessage="1" showErrorMessage="1" errorTitle="ΠΡΟΣΟΧΗ!" error="ΑΠΟ 1 ΕΩΣ 84 ΜΗΝΕΣ" sqref="AE4:AE25">
      <formula1>1</formula1>
      <formula2>84</formula2>
    </dataValidation>
    <dataValidation type="decimal" allowBlank="1" showInputMessage="1" showErrorMessage="1" sqref="G4:G25">
      <formula1>5</formula1>
      <formula2>10</formula2>
    </dataValidation>
    <dataValidation type="list" allowBlank="1" showInputMessage="1" showErrorMessage="1" sqref="M23:M24 O6:O7 L6 Q10:Q11 L10:M11 AA10:AA11 S10:S11 O10:O11 M14:M17 O4 O13:O25 S4 S13:S25 S6:S8 Q4 Q13:Q25 Q6:Q8 AA4 AA6:AA8 L7:M7 L4:M4 L8 L13:L18 AA13:AA21 L23:L25 L19:M21 AA23:AA25">
      <formula1>$AQ$10:$AQ$10</formula1>
    </dataValidation>
    <dataValidation type="list" allowBlank="1" showInputMessage="1" showErrorMessage="1" sqref="U23:U24 W4 W13:W25 W6:W8 U10 U4 U14:U15 U6:U8 U17 W10 U19:U21">
      <formula1>#REF!</formula1>
    </dataValidation>
    <dataValidation type="list" allowBlank="1" showInputMessage="1" showErrorMessage="1" sqref="U25 W11 U11 Y7:Y9 U13 Y15:Y18 Y11 Y4:Y5">
      <formula1>$AR$11:$AR$28</formula1>
    </dataValidation>
    <dataValidation type="list" allowBlank="1" showInputMessage="1" showErrorMessage="1" sqref="U22 U16 U18">
      <formula1>$AN$11:$AN$14</formula1>
    </dataValidation>
    <dataValidation type="list" allowBlank="1" showInputMessage="1" showErrorMessage="1" sqref="L22 AA22">
      <formula1>$AM$7:$AM$8</formula1>
    </dataValidation>
    <dataValidation type="list" allowBlank="1" showInputMessage="1" showErrorMessage="1" sqref="I10 F10">
      <formula1>#REF!</formula1>
    </dataValidation>
    <dataValidation type="list" allowBlank="1" showInputMessage="1" showErrorMessage="1" sqref="S9 L9 L5:M5 Q9 O9 AA9 Q5 S5">
      <formula1>$AP$11:$AP$13</formula1>
    </dataValidation>
    <dataValidation type="list" allowBlank="1" showInputMessage="1" showErrorMessage="1" sqref="U9 W9 W5 U5">
      <formula1>$AQ$11:$AQ$14</formula1>
    </dataValidation>
    <dataValidation type="list" allowBlank="1" showInputMessage="1" showErrorMessage="1" sqref="W12 U12">
      <formula1>$AS$11:$AS$13</formula1>
    </dataValidation>
    <dataValidation type="list" allowBlank="1" showInputMessage="1" showErrorMessage="1" sqref="Q12 L12 S12 AA12 O12">
      <formula1>$AR$11:$AR$11</formula1>
    </dataValidation>
    <dataValidation type="list" allowBlank="1" showInputMessage="1" showErrorMessage="1" sqref="Y12">
      <formula1>$AS$11:$AS$11</formula1>
    </dataValidation>
    <dataValidation type="list" allowBlank="1" showInputMessage="1" showErrorMessage="1" sqref="AA5">
      <formula1>$AM$13:$AM$14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sqref="A1:C1"/>
    </sheetView>
  </sheetViews>
  <sheetFormatPr defaultRowHeight="15"/>
  <cols>
    <col min="2" max="2" width="20" customWidth="1"/>
    <col min="3" max="3" width="13.42578125" customWidth="1"/>
    <col min="4" max="8" width="0" hidden="1" customWidth="1"/>
    <col min="9" max="9" width="14.140625" hidden="1" customWidth="1"/>
    <col min="10" max="31" width="0" hidden="1" customWidth="1"/>
    <col min="32" max="32" width="39.140625" customWidth="1"/>
  </cols>
  <sheetData>
    <row r="1" spans="1:32" s="1" customFormat="1" ht="57" customHeight="1">
      <c r="A1" s="40" t="s">
        <v>139</v>
      </c>
      <c r="B1" s="41"/>
      <c r="C1" s="4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2" customFormat="1" ht="15.75">
      <c r="A2" s="38" t="s">
        <v>7</v>
      </c>
      <c r="B2" s="38"/>
      <c r="C2" s="38"/>
      <c r="D2" s="38" t="s">
        <v>0</v>
      </c>
      <c r="E2" s="38"/>
      <c r="F2" s="38"/>
      <c r="G2" s="38"/>
      <c r="H2" s="38"/>
      <c r="I2" s="30"/>
      <c r="J2" s="30"/>
      <c r="K2" s="38" t="s">
        <v>22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42" t="s">
        <v>10</v>
      </c>
      <c r="AF2" s="30"/>
    </row>
    <row r="3" spans="1:32" s="9" customFormat="1" ht="94.5" customHeight="1">
      <c r="A3" s="6" t="s">
        <v>1</v>
      </c>
      <c r="B3" s="6" t="s">
        <v>23</v>
      </c>
      <c r="C3" s="6" t="s">
        <v>98</v>
      </c>
      <c r="D3" s="6" t="s">
        <v>121</v>
      </c>
      <c r="E3" s="6" t="s">
        <v>11</v>
      </c>
      <c r="F3" s="6" t="s">
        <v>4</v>
      </c>
      <c r="G3" s="6" t="s">
        <v>14</v>
      </c>
      <c r="H3" s="6" t="s">
        <v>24</v>
      </c>
      <c r="I3" s="6"/>
      <c r="J3" s="17" t="s">
        <v>12</v>
      </c>
      <c r="K3" s="6" t="s">
        <v>15</v>
      </c>
      <c r="L3" s="6" t="s">
        <v>4</v>
      </c>
      <c r="M3" s="6" t="s">
        <v>16</v>
      </c>
      <c r="N3" s="6" t="s">
        <v>4</v>
      </c>
      <c r="O3" s="6" t="s">
        <v>17</v>
      </c>
      <c r="P3" s="6" t="s">
        <v>4</v>
      </c>
      <c r="Q3" s="6" t="s">
        <v>18</v>
      </c>
      <c r="R3" s="6" t="s">
        <v>4</v>
      </c>
      <c r="S3" s="6" t="s">
        <v>19</v>
      </c>
      <c r="T3" s="6" t="s">
        <v>4</v>
      </c>
      <c r="U3" s="6" t="s">
        <v>20</v>
      </c>
      <c r="V3" s="6" t="s">
        <v>4</v>
      </c>
      <c r="W3" s="6" t="s">
        <v>25</v>
      </c>
      <c r="X3" s="6" t="s">
        <v>4</v>
      </c>
      <c r="Y3" s="6" t="s">
        <v>21</v>
      </c>
      <c r="Z3" s="6" t="s">
        <v>4</v>
      </c>
      <c r="AA3" s="6" t="s">
        <v>26</v>
      </c>
      <c r="AB3" s="6" t="s">
        <v>4</v>
      </c>
      <c r="AC3" s="6" t="s">
        <v>27</v>
      </c>
      <c r="AD3" s="6" t="s">
        <v>4</v>
      </c>
      <c r="AE3" s="42"/>
      <c r="AF3" s="17" t="s">
        <v>140</v>
      </c>
    </row>
    <row r="4" spans="1:32" s="1" customFormat="1" ht="49.5" customHeight="1">
      <c r="A4" s="3">
        <v>1</v>
      </c>
      <c r="B4" s="20" t="s">
        <v>128</v>
      </c>
      <c r="C4" s="20" t="s">
        <v>129</v>
      </c>
      <c r="D4" s="3"/>
      <c r="E4" s="3"/>
      <c r="F4" s="3">
        <f t="shared" ref="F4:F11" si="0">E4*110</f>
        <v>0</v>
      </c>
      <c r="G4" s="3"/>
      <c r="H4" s="3" t="s">
        <v>13</v>
      </c>
      <c r="I4" s="3" t="str">
        <f>IF(AND(D4="ΝΑΙ",IF(G4="ΝΑΙ",#REF!="ΝΑΙ")),"ΟΚ","ΑΠΟΡΡΙΠΤΕΤΑΙ")</f>
        <v>ΑΠΟΡΡΙΠΤΕΤΑΙ</v>
      </c>
      <c r="J4" s="3"/>
      <c r="K4" s="3"/>
      <c r="L4" s="3">
        <f t="shared" ref="L4:L12" si="1">IF(K4="ΝΑΙ",120,0)</f>
        <v>0</v>
      </c>
      <c r="M4" s="3"/>
      <c r="N4" s="3">
        <f t="shared" ref="N4:N12" si="2">IF(M4="ΝΑΙ",60,0)</f>
        <v>0</v>
      </c>
      <c r="O4" s="3"/>
      <c r="P4" s="3">
        <f t="shared" ref="P4:P12" si="3">IF(O4="ΝΑΙ",250,0)</f>
        <v>0</v>
      </c>
      <c r="Q4" s="3"/>
      <c r="R4" s="3">
        <f t="shared" ref="R4:R12" si="4">IF(Q4="ΝΑΙ",120,0)</f>
        <v>0</v>
      </c>
      <c r="S4" s="3"/>
      <c r="T4" s="3">
        <f t="shared" ref="T4:T12" si="5">IF(S4="ΑΡΙΣΤΗ",70,IF(S4="ΠΟΛΥ ΚΑΛΗ",50,IF(S4="ΚΑΛΗ",30,)))</f>
        <v>0</v>
      </c>
      <c r="U4" s="3"/>
      <c r="V4" s="3">
        <f t="shared" ref="V4:V12" si="6">IF(U4="ΑΡΙΣΤΗ",70,IF(U4="ΠΟΛΥ ΚΑΛΗ",50,IF(U4="ΚΑΛΗ",30,)))</f>
        <v>0</v>
      </c>
      <c r="W4" s="3"/>
      <c r="X4" s="3">
        <f t="shared" ref="X4:X12" si="7">IF(W4="ΑΡΙΣΤΗ",70,IF(W4="ΠΟΛΥ ΚΑΛΗ",50,IF(W4="ΚΑΛΗ",30,)))</f>
        <v>0</v>
      </c>
      <c r="Y4" s="3"/>
      <c r="Z4" s="3">
        <f t="shared" ref="Z4:Z12" si="8">IF(Y4="ΝΑΙ",150,0)</f>
        <v>0</v>
      </c>
      <c r="AA4" s="3"/>
      <c r="AB4" s="3">
        <f t="shared" ref="AB4:AB12" si="9">AA4*17</f>
        <v>0</v>
      </c>
      <c r="AC4" s="3"/>
      <c r="AD4" s="20" t="s">
        <v>130</v>
      </c>
      <c r="AE4" s="31"/>
      <c r="AF4" s="20" t="s">
        <v>130</v>
      </c>
    </row>
    <row r="5" spans="1:32" s="1" customFormat="1" ht="48" customHeight="1">
      <c r="A5" s="3">
        <v>2</v>
      </c>
      <c r="B5" s="20" t="s">
        <v>46</v>
      </c>
      <c r="C5" s="20" t="s">
        <v>99</v>
      </c>
      <c r="D5" s="5" t="s">
        <v>5</v>
      </c>
      <c r="E5" s="5"/>
      <c r="F5" s="5">
        <f t="shared" si="0"/>
        <v>0</v>
      </c>
      <c r="G5" s="3" t="s">
        <v>13</v>
      </c>
      <c r="H5" s="3" t="s">
        <v>13</v>
      </c>
      <c r="I5" s="12" t="str">
        <f>IF(AND(D5="ΝΑΙ",IF(G5="ΝΑΙ",H5="ΝΑΙ")),"ΟΚ","ΑΠΟΡΡΙΠΤΕΤΑΙ")</f>
        <v>ΑΠΟΡΡΙΠΤΕΤΑΙ</v>
      </c>
      <c r="J5" s="12"/>
      <c r="K5" s="5"/>
      <c r="L5" s="3">
        <f t="shared" si="1"/>
        <v>0</v>
      </c>
      <c r="M5" s="5"/>
      <c r="N5" s="5">
        <f t="shared" si="2"/>
        <v>0</v>
      </c>
      <c r="O5" s="3"/>
      <c r="P5" s="3">
        <f t="shared" si="3"/>
        <v>0</v>
      </c>
      <c r="Q5" s="3"/>
      <c r="R5" s="3">
        <f t="shared" si="4"/>
        <v>0</v>
      </c>
      <c r="S5" s="3"/>
      <c r="T5" s="3">
        <f t="shared" si="5"/>
        <v>0</v>
      </c>
      <c r="U5" s="3"/>
      <c r="V5" s="3">
        <f t="shared" si="6"/>
        <v>0</v>
      </c>
      <c r="W5" s="3"/>
      <c r="X5" s="3">
        <f t="shared" si="7"/>
        <v>0</v>
      </c>
      <c r="Y5" s="3"/>
      <c r="Z5" s="3">
        <f t="shared" si="8"/>
        <v>0</v>
      </c>
      <c r="AA5" s="3"/>
      <c r="AB5" s="3">
        <f t="shared" si="9"/>
        <v>0</v>
      </c>
      <c r="AC5" s="3"/>
      <c r="AD5" s="4">
        <f>AC5*7</f>
        <v>0</v>
      </c>
      <c r="AE5" s="10">
        <f>F5+Z5+L5+N5+P5+R5+V5+X5+AB5+AD5+T5</f>
        <v>0</v>
      </c>
      <c r="AF5" s="20">
        <v>147.149</v>
      </c>
    </row>
    <row r="6" spans="1:32" s="1" customFormat="1" ht="48" customHeight="1">
      <c r="A6" s="3">
        <v>3</v>
      </c>
      <c r="B6" s="20" t="s">
        <v>131</v>
      </c>
      <c r="C6" s="20" t="s">
        <v>132</v>
      </c>
      <c r="D6" s="3"/>
      <c r="E6" s="3"/>
      <c r="F6" s="3">
        <f t="shared" si="0"/>
        <v>0</v>
      </c>
      <c r="G6" s="3"/>
      <c r="H6" s="3" t="s">
        <v>13</v>
      </c>
      <c r="I6" s="3" t="str">
        <f>IF(AND(D6="ΝΑΙ",IF(G6="ΝΑΙ",#REF!="ΝΑΙ")),"ΟΚ","ΑΠΟΡΡΙΠΤΕΤΑΙ")</f>
        <v>ΑΠΟΡΡΙΠΤΕΤΑΙ</v>
      </c>
      <c r="J6" s="3"/>
      <c r="K6" s="3"/>
      <c r="L6" s="3">
        <f t="shared" si="1"/>
        <v>0</v>
      </c>
      <c r="M6" s="3"/>
      <c r="N6" s="3">
        <f t="shared" si="2"/>
        <v>0</v>
      </c>
      <c r="O6" s="3"/>
      <c r="P6" s="3">
        <f t="shared" si="3"/>
        <v>0</v>
      </c>
      <c r="Q6" s="3"/>
      <c r="R6" s="3">
        <f t="shared" si="4"/>
        <v>0</v>
      </c>
      <c r="S6" s="3"/>
      <c r="T6" s="3">
        <f t="shared" si="5"/>
        <v>0</v>
      </c>
      <c r="U6" s="3"/>
      <c r="V6" s="3">
        <f t="shared" si="6"/>
        <v>0</v>
      </c>
      <c r="W6" s="3"/>
      <c r="X6" s="3">
        <f t="shared" si="7"/>
        <v>0</v>
      </c>
      <c r="Y6" s="3"/>
      <c r="Z6" s="3">
        <f t="shared" si="8"/>
        <v>0</v>
      </c>
      <c r="AA6" s="3"/>
      <c r="AB6" s="3">
        <f t="shared" si="9"/>
        <v>0</v>
      </c>
      <c r="AC6" s="3"/>
      <c r="AD6" s="20" t="s">
        <v>133</v>
      </c>
      <c r="AE6" s="31"/>
      <c r="AF6" s="20" t="s">
        <v>133</v>
      </c>
    </row>
    <row r="7" spans="1:32" s="1" customFormat="1" ht="46.5" customHeight="1">
      <c r="A7" s="3">
        <v>4</v>
      </c>
      <c r="B7" s="20" t="s">
        <v>52</v>
      </c>
      <c r="C7" s="20" t="s">
        <v>101</v>
      </c>
      <c r="D7" s="5" t="s">
        <v>5</v>
      </c>
      <c r="E7" s="5"/>
      <c r="F7" s="5">
        <f t="shared" si="0"/>
        <v>0</v>
      </c>
      <c r="G7" s="5" t="s">
        <v>5</v>
      </c>
      <c r="H7" s="3" t="s">
        <v>13</v>
      </c>
      <c r="I7" s="12" t="str">
        <f>IF(AND(D7="ΝΑΙ",IF(G7="ΝΑΙ",H7="ΝΑΙ")),"ΟΚ","ΑΠΟΡΡΙΠΤΕΤΑΙ")</f>
        <v>ΑΠΟΡΡΙΠΤΕΤΑΙ</v>
      </c>
      <c r="J7" s="12"/>
      <c r="K7" s="5"/>
      <c r="L7" s="3">
        <f t="shared" si="1"/>
        <v>0</v>
      </c>
      <c r="M7" s="5"/>
      <c r="N7" s="5">
        <f t="shared" si="2"/>
        <v>0</v>
      </c>
      <c r="O7" s="3"/>
      <c r="P7" s="3">
        <f t="shared" si="3"/>
        <v>0</v>
      </c>
      <c r="Q7" s="3"/>
      <c r="R7" s="3">
        <f t="shared" si="4"/>
        <v>0</v>
      </c>
      <c r="S7" s="3"/>
      <c r="T7" s="3">
        <f t="shared" si="5"/>
        <v>0</v>
      </c>
      <c r="U7" s="3"/>
      <c r="V7" s="3">
        <f t="shared" si="6"/>
        <v>0</v>
      </c>
      <c r="W7" s="3"/>
      <c r="X7" s="3">
        <f t="shared" si="7"/>
        <v>0</v>
      </c>
      <c r="Y7" s="3"/>
      <c r="Z7" s="3">
        <f t="shared" si="8"/>
        <v>0</v>
      </c>
      <c r="AA7" s="3"/>
      <c r="AB7" s="3">
        <f t="shared" si="9"/>
        <v>0</v>
      </c>
      <c r="AC7" s="3"/>
      <c r="AD7" s="4">
        <f>AC7*7</f>
        <v>0</v>
      </c>
      <c r="AE7" s="19">
        <f>F7+Z7+L7+N7+P7+R7+V7+X7+AB7+AD7+T7</f>
        <v>0</v>
      </c>
      <c r="AF7" s="20">
        <v>149</v>
      </c>
    </row>
    <row r="8" spans="1:32" s="1" customFormat="1" ht="50.25" customHeight="1">
      <c r="A8" s="3">
        <v>5</v>
      </c>
      <c r="B8" s="20" t="s">
        <v>53</v>
      </c>
      <c r="C8" s="20" t="s">
        <v>103</v>
      </c>
      <c r="D8" s="5" t="s">
        <v>5</v>
      </c>
      <c r="E8" s="5"/>
      <c r="F8" s="5">
        <f t="shared" si="0"/>
        <v>0</v>
      </c>
      <c r="G8" s="3" t="s">
        <v>5</v>
      </c>
      <c r="H8" s="3" t="s">
        <v>13</v>
      </c>
      <c r="I8" s="12" t="str">
        <f>IF(AND(D8="ΝΑΙ",IF(G8="ΝΑΙ",H8="ΝΑΙ")),"ΟΚ","ΑΠΟΡΡΙΠΤΕΤΑΙ")</f>
        <v>ΑΠΟΡΡΙΠΤΕΤΑΙ</v>
      </c>
      <c r="J8" s="12"/>
      <c r="K8" s="5"/>
      <c r="L8" s="3">
        <f t="shared" si="1"/>
        <v>0</v>
      </c>
      <c r="M8" s="5"/>
      <c r="N8" s="5">
        <f t="shared" si="2"/>
        <v>0</v>
      </c>
      <c r="O8" s="3"/>
      <c r="P8" s="3">
        <f t="shared" si="3"/>
        <v>0</v>
      </c>
      <c r="Q8" s="3"/>
      <c r="R8" s="3">
        <f t="shared" si="4"/>
        <v>0</v>
      </c>
      <c r="S8" s="3"/>
      <c r="T8" s="3">
        <f t="shared" si="5"/>
        <v>0</v>
      </c>
      <c r="U8" s="3"/>
      <c r="V8" s="3">
        <f t="shared" si="6"/>
        <v>0</v>
      </c>
      <c r="W8" s="3"/>
      <c r="X8" s="3">
        <f t="shared" si="7"/>
        <v>0</v>
      </c>
      <c r="Y8" s="3"/>
      <c r="Z8" s="3">
        <f t="shared" si="8"/>
        <v>0</v>
      </c>
      <c r="AA8" s="3"/>
      <c r="AB8" s="3">
        <f t="shared" si="9"/>
        <v>0</v>
      </c>
      <c r="AC8" s="3"/>
      <c r="AD8" s="4">
        <f>AC8*7</f>
        <v>0</v>
      </c>
      <c r="AE8" s="19">
        <f>F8+Z8+L8+N8+P8+R8+V8+X8+AB8+AD8+T8</f>
        <v>0</v>
      </c>
      <c r="AF8" s="20">
        <v>149</v>
      </c>
    </row>
    <row r="9" spans="1:32" s="1" customFormat="1" ht="47.25" customHeight="1">
      <c r="A9" s="3">
        <v>6</v>
      </c>
      <c r="B9" s="20" t="s">
        <v>134</v>
      </c>
      <c r="C9" s="20" t="s">
        <v>135</v>
      </c>
      <c r="D9" s="3"/>
      <c r="E9" s="3"/>
      <c r="F9" s="3">
        <f t="shared" si="0"/>
        <v>0</v>
      </c>
      <c r="G9" s="3"/>
      <c r="H9" s="3" t="s">
        <v>13</v>
      </c>
      <c r="I9" s="3" t="str">
        <f>IF(AND(D9="ΝΑΙ",IF(G9="ΝΑΙ",#REF!="ΝΑΙ")),"ΟΚ","ΑΠΟΡΡΙΠΤΕΤΑΙ")</f>
        <v>ΑΠΟΡΡΙΠΤΕΤΑΙ</v>
      </c>
      <c r="J9" s="3"/>
      <c r="K9" s="3"/>
      <c r="L9" s="3">
        <f t="shared" si="1"/>
        <v>0</v>
      </c>
      <c r="M9" s="3"/>
      <c r="N9" s="3">
        <f t="shared" si="2"/>
        <v>0</v>
      </c>
      <c r="O9" s="3"/>
      <c r="P9" s="3">
        <f t="shared" si="3"/>
        <v>0</v>
      </c>
      <c r="Q9" s="3"/>
      <c r="R9" s="3">
        <f t="shared" si="4"/>
        <v>0</v>
      </c>
      <c r="S9" s="3"/>
      <c r="T9" s="3">
        <f t="shared" si="5"/>
        <v>0</v>
      </c>
      <c r="U9" s="3"/>
      <c r="V9" s="3">
        <f t="shared" si="6"/>
        <v>0</v>
      </c>
      <c r="W9" s="3"/>
      <c r="X9" s="3">
        <f t="shared" si="7"/>
        <v>0</v>
      </c>
      <c r="Y9" s="3"/>
      <c r="Z9" s="3">
        <f t="shared" si="8"/>
        <v>0</v>
      </c>
      <c r="AA9" s="3"/>
      <c r="AB9" s="3">
        <f t="shared" si="9"/>
        <v>0</v>
      </c>
      <c r="AC9" s="3"/>
      <c r="AD9" s="20" t="s">
        <v>136</v>
      </c>
      <c r="AE9" s="31"/>
      <c r="AF9" s="20" t="s">
        <v>136</v>
      </c>
    </row>
    <row r="10" spans="1:32" s="1" customFormat="1" ht="53.25" customHeight="1">
      <c r="A10" s="3">
        <v>7</v>
      </c>
      <c r="B10" s="20" t="s">
        <v>68</v>
      </c>
      <c r="C10" s="20" t="s">
        <v>114</v>
      </c>
      <c r="D10" s="5" t="s">
        <v>5</v>
      </c>
      <c r="E10" s="5"/>
      <c r="F10" s="5">
        <f t="shared" si="0"/>
        <v>0</v>
      </c>
      <c r="G10" s="5" t="s">
        <v>5</v>
      </c>
      <c r="H10" s="3" t="s">
        <v>13</v>
      </c>
      <c r="I10" s="12" t="str">
        <f>IF(AND(D10="ΝΑΙ",IF(G10="ΝΑΙ",H10="ΝΑΙ")),"ΟΚ","ΑΠΟΡΡΙΠΤΕΤΑΙ")</f>
        <v>ΑΠΟΡΡΙΠΤΕΤΑΙ</v>
      </c>
      <c r="J10" s="12"/>
      <c r="K10" s="5"/>
      <c r="L10" s="3">
        <f t="shared" si="1"/>
        <v>0</v>
      </c>
      <c r="M10" s="5"/>
      <c r="N10" s="5">
        <f t="shared" si="2"/>
        <v>0</v>
      </c>
      <c r="O10" s="3"/>
      <c r="P10" s="3">
        <f t="shared" si="3"/>
        <v>0</v>
      </c>
      <c r="Q10" s="3"/>
      <c r="R10" s="3">
        <f t="shared" si="4"/>
        <v>0</v>
      </c>
      <c r="S10" s="3"/>
      <c r="T10" s="3">
        <f t="shared" si="5"/>
        <v>0</v>
      </c>
      <c r="U10" s="3"/>
      <c r="V10" s="3">
        <f t="shared" si="6"/>
        <v>0</v>
      </c>
      <c r="W10" s="3"/>
      <c r="X10" s="3">
        <f t="shared" si="7"/>
        <v>0</v>
      </c>
      <c r="Y10" s="3"/>
      <c r="Z10" s="3">
        <f t="shared" si="8"/>
        <v>0</v>
      </c>
      <c r="AA10" s="3"/>
      <c r="AB10" s="3">
        <f t="shared" si="9"/>
        <v>0</v>
      </c>
      <c r="AC10" s="3"/>
      <c r="AD10" s="4">
        <f>AC10*7</f>
        <v>0</v>
      </c>
      <c r="AE10" s="10">
        <f>F10+Z10+L10+N10+P10+R10+V10+X10+AB10+AD10+T10</f>
        <v>0</v>
      </c>
      <c r="AF10" s="20">
        <v>149</v>
      </c>
    </row>
    <row r="11" spans="1:32" s="28" customFormat="1" ht="52.5" customHeight="1">
      <c r="A11" s="3">
        <v>8</v>
      </c>
      <c r="B11" s="23" t="s">
        <v>73</v>
      </c>
      <c r="C11" s="23" t="s">
        <v>116</v>
      </c>
      <c r="D11" s="24" t="s">
        <v>5</v>
      </c>
      <c r="E11" s="24"/>
      <c r="F11" s="24">
        <f t="shared" si="0"/>
        <v>0</v>
      </c>
      <c r="G11" s="24" t="s">
        <v>5</v>
      </c>
      <c r="H11" s="18" t="s">
        <v>13</v>
      </c>
      <c r="I11" s="25" t="str">
        <f>IF(AND(D11="ΝΑΙ",IF(G11="ΝΑΙ",H11="ΝΑΙ")),"ΟΚ","ΑΠΟΡΡΙΠΤΕΤΑΙ")</f>
        <v>ΑΠΟΡΡΙΠΤΕΤΑΙ</v>
      </c>
      <c r="J11" s="25"/>
      <c r="K11" s="24"/>
      <c r="L11" s="18">
        <f t="shared" si="1"/>
        <v>0</v>
      </c>
      <c r="M11" s="24"/>
      <c r="N11" s="24">
        <f t="shared" si="2"/>
        <v>0</v>
      </c>
      <c r="O11" s="18"/>
      <c r="P11" s="18">
        <f t="shared" si="3"/>
        <v>0</v>
      </c>
      <c r="Q11" s="18"/>
      <c r="R11" s="18">
        <f t="shared" si="4"/>
        <v>0</v>
      </c>
      <c r="S11" s="18"/>
      <c r="T11" s="18">
        <f t="shared" si="5"/>
        <v>0</v>
      </c>
      <c r="U11" s="18"/>
      <c r="V11" s="18">
        <f t="shared" si="6"/>
        <v>0</v>
      </c>
      <c r="W11" s="18"/>
      <c r="X11" s="18">
        <f t="shared" si="7"/>
        <v>0</v>
      </c>
      <c r="Y11" s="18"/>
      <c r="Z11" s="18">
        <f t="shared" si="8"/>
        <v>0</v>
      </c>
      <c r="AA11" s="18"/>
      <c r="AB11" s="18">
        <f t="shared" si="9"/>
        <v>0</v>
      </c>
      <c r="AC11" s="18"/>
      <c r="AD11" s="26">
        <f>AC11*7</f>
        <v>0</v>
      </c>
      <c r="AE11" s="27">
        <f>F11+Z11+L11+N11+P11+R11+V11+X11+AB11+AD11+T11</f>
        <v>0</v>
      </c>
      <c r="AF11" s="23">
        <v>149</v>
      </c>
    </row>
    <row r="12" spans="1:32" s="28" customFormat="1" ht="45" customHeight="1">
      <c r="A12" s="3">
        <v>9</v>
      </c>
      <c r="B12" s="23" t="s">
        <v>138</v>
      </c>
      <c r="C12" s="23" t="s">
        <v>119</v>
      </c>
      <c r="D12" s="18"/>
      <c r="E12" s="18"/>
      <c r="F12" s="18"/>
      <c r="G12" s="18"/>
      <c r="H12" s="18"/>
      <c r="I12" s="18" t="str">
        <f>IF(AND(D12="ΝΑΙ",IF(G12="ΝΑΙ",H12="ΝΑΙ")),"ΟΚ","ΑΠΟΡΡΙΠΤΕΤΑΙ")</f>
        <v>ΑΠΟΡΡΙΠΤΕΤΑΙ</v>
      </c>
      <c r="J12" s="18"/>
      <c r="K12" s="18"/>
      <c r="L12" s="18">
        <f t="shared" si="1"/>
        <v>0</v>
      </c>
      <c r="M12" s="18"/>
      <c r="N12" s="18">
        <f t="shared" si="2"/>
        <v>0</v>
      </c>
      <c r="O12" s="18"/>
      <c r="P12" s="18">
        <f t="shared" si="3"/>
        <v>0</v>
      </c>
      <c r="Q12" s="18"/>
      <c r="R12" s="18">
        <f t="shared" si="4"/>
        <v>0</v>
      </c>
      <c r="S12" s="3"/>
      <c r="T12" s="18">
        <f t="shared" si="5"/>
        <v>0</v>
      </c>
      <c r="U12" s="18"/>
      <c r="V12" s="18">
        <f t="shared" si="6"/>
        <v>0</v>
      </c>
      <c r="W12" s="3"/>
      <c r="X12" s="18">
        <f t="shared" si="7"/>
        <v>0</v>
      </c>
      <c r="Y12" s="18"/>
      <c r="Z12" s="18">
        <f t="shared" si="8"/>
        <v>0</v>
      </c>
      <c r="AA12" s="18"/>
      <c r="AB12" s="18">
        <f t="shared" si="9"/>
        <v>0</v>
      </c>
      <c r="AC12" s="18"/>
      <c r="AD12" s="18">
        <f>AC12*7</f>
        <v>0</v>
      </c>
      <c r="AE12" s="32"/>
      <c r="AF12" s="23" t="s">
        <v>137</v>
      </c>
    </row>
  </sheetData>
  <mergeCells count="5">
    <mergeCell ref="A1:C1"/>
    <mergeCell ref="A2:C2"/>
    <mergeCell ref="D2:H2"/>
    <mergeCell ref="K2:AD2"/>
    <mergeCell ref="AE2:AE3"/>
  </mergeCells>
  <dataValidations count="19">
    <dataValidation type="list" allowBlank="1" showInputMessage="1" showErrorMessage="1" sqref="H10:H11 M5 Q5 Y5 J5:K5 O5 G5:H5 H7:H8 O7:O8 J7:K8 Y7:Y8 Q7:Q8 M7:M8 D5">
      <formula1>$AO$8:$AO$8</formula1>
    </dataValidation>
    <dataValidation type="list" allowBlank="1" showInputMessage="1" showErrorMessage="1" sqref="D10:D11 D8 G8">
      <formula1>$AO$10:$AO$31</formula1>
    </dataValidation>
    <dataValidation type="list" allowBlank="1" showInputMessage="1" showErrorMessage="1" sqref="Y11 U11 S11 W11 J11:K11 Q11 M11 O11">
      <formula1>#REF!</formula1>
    </dataValidation>
    <dataValidation type="list" allowBlank="1" showInputMessage="1" showErrorMessage="1" sqref="G10:G11">
      <formula1>$AM$31:$AM$31</formula1>
    </dataValidation>
    <dataValidation type="decimal" allowBlank="1" showInputMessage="1" showErrorMessage="1" sqref="E4:E12">
      <formula1>5</formula1>
      <formula2>10</formula2>
    </dataValidation>
    <dataValidation type="whole" allowBlank="1" showInputMessage="1" showErrorMessage="1" errorTitle="ΠΡΟΣΟΧΗ!" error="ΑΠΟ 1 ΕΩΣ 84 ΜΗΝΕΣ" sqref="AC4:AC12">
      <formula1>1</formula1>
      <formula2>84</formula2>
    </dataValidation>
    <dataValidation type="whole" allowBlank="1" showInputMessage="1" showErrorMessage="1" errorTitle="ΠΡΟΣΟΧΗ!" error="ΑΠΟ 1 ΕΩΣ 24 ΜΗΝΕΣ" sqref="AA4:AA12">
      <formula1>1</formula1>
      <formula2>24</formula2>
    </dataValidation>
    <dataValidation type="list" allowBlank="1" showInputMessage="1" showErrorMessage="1" sqref="S10 U10">
      <formula1>$AO$10:$AO$14</formula1>
    </dataValidation>
    <dataValidation type="list" allowBlank="1" showInputMessage="1" showErrorMessage="1" sqref="W10">
      <formula1>$AO$10:$AO$13</formula1>
    </dataValidation>
    <dataValidation type="list" allowBlank="1" showInputMessage="1" showErrorMessage="1" sqref="M10 J10:K10 Q10 Y10 O10">
      <formula1>$AN$10:$AN$13</formula1>
    </dataValidation>
    <dataValidation type="list" allowBlank="1" showInputMessage="1" showErrorMessage="1" sqref="J9:K9 S9 W9 U9 G9 D9 Y9 Q9 M9 J6:K6 O6 M6 Q6 Y6 D6 G6 U6 W6 S6 S4 W4 U4 G4 D4 Y4 Q4 M4 O4 J4:K4 O9">
      <formula1>#REF!</formula1>
    </dataValidation>
    <dataValidation type="list" allowBlank="1" showInputMessage="1" showErrorMessage="1" sqref="H6 H4 H9">
      <formula1>$AK$9:$AK$12</formula1>
    </dataValidation>
    <dataValidation type="list" allowBlank="1" showInputMessage="1" showErrorMessage="1" sqref="W12">
      <formula1>$AP$8:$AP$30</formula1>
    </dataValidation>
    <dataValidation type="list" allowBlank="1" showInputMessage="1" showErrorMessage="1" sqref="U12 S12">
      <formula1>$AP$30:$AP$30</formula1>
    </dataValidation>
    <dataValidation type="list" allowBlank="1" showInputMessage="1" showErrorMessage="1" sqref="Q12 O12 J12:K12 Y12">
      <formula1>$AO$7:$AO$7</formula1>
    </dataValidation>
    <dataValidation type="list" allowBlank="1" showInputMessage="1" showErrorMessage="1" sqref="M12 G12:H12 D12">
      <formula1>$AO$8:$AO$30</formula1>
    </dataValidation>
    <dataValidation type="list" allowBlank="1" showInputMessage="1" showErrorMessage="1" sqref="S7:S8 U7:U8 U5 S5">
      <formula1>$AP$31:$AP$31</formula1>
    </dataValidation>
    <dataValidation type="list" allowBlank="1" showInputMessage="1" showErrorMessage="1" sqref="W5 W7:W8">
      <formula1>$AP$8:$AP$8</formula1>
    </dataValidation>
    <dataValidation type="list" allowBlank="1" showInputMessage="1" showErrorMessage="1" sqref="G7 D7">
      <formula1>$AO$10:$AO$30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26B_ΠΡΟΣΛΗΠΤΕΟΣ</vt:lpstr>
      <vt:lpstr>26B ΓΕΝΙΚΗ ΚΑΤΑΤΑΞΗ</vt:lpstr>
      <vt:lpstr>26B_ΑΠΟΡΡΙΠΤΕΟΙ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2018-07-11T08:00:05Z</cp:lastPrinted>
  <dcterms:created xsi:type="dcterms:W3CDTF">2017-10-23T05:29:48Z</dcterms:created>
  <dcterms:modified xsi:type="dcterms:W3CDTF">2018-11-26T10:20:32Z</dcterms:modified>
</cp:coreProperties>
</file>