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2"/>
  </bookViews>
  <sheets>
    <sheet name="ΠΕ24_ΠΙΝΑΚΑΣ ΠΡΟΣΛΗΠΤΕΩΝ" sheetId="7" r:id="rId1"/>
    <sheet name="ΠΕ24_ΓΕΝΙΚΗ ΚΑΤΑΤ_ΜΕ ΕΜΠΕΙΡ" sheetId="5" r:id="rId2"/>
    <sheet name="ΠΕ24_ΓΕΝΙΚΗ ΚΑΤΑΤ_ΧΩΡΙΣ ΕΜΠΕΙΡ" sheetId="9" r:id="rId3"/>
    <sheet name="ΠΕ24_ΑΠΟΡΡΙΠΤΕΟΙ" sheetId="6" r:id="rId4"/>
  </sheets>
  <definedNames>
    <definedName name="_xlnm.Print_Area" localSheetId="3">ΠΕ24_ΑΠΟΡΡΙΠΤΕΟΙ!$A$1:$AH$11</definedName>
    <definedName name="_xlnm.Print_Area" localSheetId="1">'ΠΕ24_ΓΕΝΙΚΗ ΚΑΤΑΤ_ΜΕ ΕΜΠΕΙΡ'!$A$1:$AI$6</definedName>
    <definedName name="_xlnm.Print_Area" localSheetId="0">'ΠΕ24_ΠΙΝΑΚΑΣ ΠΡΟΣΛΗΠΤΕΩΝ'!$A$1:$AI$5</definedName>
  </definedNames>
  <calcPr calcId="125725"/>
</workbook>
</file>

<file path=xl/calcChain.xml><?xml version="1.0" encoding="utf-8"?>
<calcChain xmlns="http://schemas.openxmlformats.org/spreadsheetml/2006/main">
  <c r="AH9" i="7"/>
  <c r="AF9"/>
  <c r="AD9"/>
  <c r="AB9"/>
  <c r="Z9"/>
  <c r="X9"/>
  <c r="V9"/>
  <c r="T9"/>
  <c r="R9"/>
  <c r="P9"/>
  <c r="M9"/>
  <c r="H9"/>
  <c r="AI9" s="1"/>
  <c r="AH4" i="9"/>
  <c r="AH5"/>
  <c r="AH6"/>
  <c r="AH7"/>
  <c r="AF7"/>
  <c r="AD7"/>
  <c r="AB7"/>
  <c r="Z7"/>
  <c r="X7"/>
  <c r="V7"/>
  <c r="T7"/>
  <c r="R7"/>
  <c r="P7"/>
  <c r="M7"/>
  <c r="H7"/>
  <c r="AI7" s="1"/>
  <c r="AF6"/>
  <c r="AD6"/>
  <c r="AB6"/>
  <c r="Z6"/>
  <c r="X6"/>
  <c r="V6"/>
  <c r="T6"/>
  <c r="R6"/>
  <c r="P6"/>
  <c r="M6"/>
  <c r="H6"/>
  <c r="AF5"/>
  <c r="AD5"/>
  <c r="AB5"/>
  <c r="Z5"/>
  <c r="X5"/>
  <c r="V5"/>
  <c r="T5"/>
  <c r="R5"/>
  <c r="P5"/>
  <c r="M5"/>
  <c r="H5"/>
  <c r="AF4"/>
  <c r="AD4"/>
  <c r="AB4"/>
  <c r="Z4"/>
  <c r="V4"/>
  <c r="T4"/>
  <c r="R4"/>
  <c r="P4"/>
  <c r="M4"/>
  <c r="H4"/>
  <c r="F7" i="6"/>
  <c r="K7"/>
  <c r="N7"/>
  <c r="P7"/>
  <c r="R7"/>
  <c r="T7"/>
  <c r="V7"/>
  <c r="X7"/>
  <c r="AB7"/>
  <c r="AD7"/>
  <c r="AF7"/>
  <c r="AH7" i="5"/>
  <c r="AF7"/>
  <c r="AD7"/>
  <c r="AB7"/>
  <c r="Z7"/>
  <c r="X7"/>
  <c r="V7"/>
  <c r="T7"/>
  <c r="R7"/>
  <c r="P7"/>
  <c r="M7"/>
  <c r="H7"/>
  <c r="AI7" s="1"/>
  <c r="AH6"/>
  <c r="AF6"/>
  <c r="AD6"/>
  <c r="AB6"/>
  <c r="Z6"/>
  <c r="X6"/>
  <c r="V6"/>
  <c r="T6"/>
  <c r="R6"/>
  <c r="P6"/>
  <c r="M6"/>
  <c r="H6"/>
  <c r="AH5"/>
  <c r="AF5"/>
  <c r="AD5"/>
  <c r="AB5"/>
  <c r="Z5"/>
  <c r="X5"/>
  <c r="V5"/>
  <c r="T5"/>
  <c r="R5"/>
  <c r="P5"/>
  <c r="M5"/>
  <c r="H5"/>
  <c r="AH4"/>
  <c r="AF4"/>
  <c r="AD4"/>
  <c r="AB4"/>
  <c r="Z4"/>
  <c r="V4"/>
  <c r="T4"/>
  <c r="R4"/>
  <c r="P4"/>
  <c r="M4"/>
  <c r="H4"/>
  <c r="AG7" i="6" l="1"/>
  <c r="AI4" i="9"/>
  <c r="AI5"/>
  <c r="AI6"/>
  <c r="AI5" i="5"/>
  <c r="AI4"/>
  <c r="AI6"/>
  <c r="AH10" i="7" l="1"/>
  <c r="AF10"/>
  <c r="AD10"/>
  <c r="AB10"/>
  <c r="Z10"/>
  <c r="X10"/>
  <c r="V10"/>
  <c r="T10"/>
  <c r="R10"/>
  <c r="P10"/>
  <c r="M10"/>
  <c r="H10"/>
  <c r="H5"/>
  <c r="AD5"/>
  <c r="P5"/>
  <c r="R5"/>
  <c r="T5"/>
  <c r="V5"/>
  <c r="Z5"/>
  <c r="AB5"/>
  <c r="AF5"/>
  <c r="AH5"/>
  <c r="M5"/>
  <c r="F9" i="6"/>
  <c r="AB9"/>
  <c r="N9"/>
  <c r="P9"/>
  <c r="R9"/>
  <c r="T9"/>
  <c r="X9"/>
  <c r="Z9"/>
  <c r="AD9"/>
  <c r="AF9"/>
  <c r="V9"/>
  <c r="K9"/>
  <c r="F8"/>
  <c r="AB8"/>
  <c r="N8"/>
  <c r="P8"/>
  <c r="R8"/>
  <c r="T8"/>
  <c r="X8"/>
  <c r="Z8"/>
  <c r="AD8"/>
  <c r="AF8"/>
  <c r="V8"/>
  <c r="K8"/>
  <c r="AF6"/>
  <c r="AD6"/>
  <c r="AB6"/>
  <c r="Z6"/>
  <c r="X6"/>
  <c r="V6"/>
  <c r="T6"/>
  <c r="R6"/>
  <c r="P6"/>
  <c r="N6"/>
  <c r="K6"/>
  <c r="F6"/>
  <c r="F5"/>
  <c r="AB5"/>
  <c r="N5"/>
  <c r="P5"/>
  <c r="R5"/>
  <c r="T5"/>
  <c r="X5"/>
  <c r="AD5"/>
  <c r="AF5"/>
  <c r="V5"/>
  <c r="K5"/>
  <c r="AG5" l="1"/>
  <c r="AG9"/>
  <c r="AG8"/>
  <c r="AI5" i="7"/>
  <c r="AI10"/>
</calcChain>
</file>

<file path=xl/sharedStrings.xml><?xml version="1.0" encoding="utf-8"?>
<sst xmlns="http://schemas.openxmlformats.org/spreadsheetml/2006/main" count="352" uniqueCount="68">
  <si>
    <t>ΤΥΠΙΚΑ ΠΡΟΣΟΝΤΑ</t>
  </si>
  <si>
    <t>Α/Α</t>
  </si>
  <si>
    <t>ΑΡΙΣΤΗ</t>
  </si>
  <si>
    <t>ΚΑΛΗ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</si>
  <si>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</si>
  <si>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</si>
  <si>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</si>
  <si>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</si>
  <si>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</si>
  <si>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</si>
  <si>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</si>
  <si>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</si>
  <si>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</si>
  <si>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006)</t>
  </si>
  <si>
    <t>ΑΔΕΙΑ ΑΣΚΗΣΗΣ ΕΠΑΓΓΕΛΜΑΤΟΣ (κωδ. 126)</t>
  </si>
  <si>
    <t>ΤΑΥΤΟΤΗΤΑ ΜΕΛΟΥΣ Ε.Ν.Ε. (κωδ. 134)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</si>
  <si>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</si>
  <si>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</si>
  <si>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</si>
  <si>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</si>
  <si>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</si>
  <si>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</si>
  <si>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</si>
  <si>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</si>
  <si>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</si>
  <si>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</si>
  <si>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</si>
  <si>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</si>
  <si>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</si>
  <si>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</si>
  <si>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1013/27-09-2018</t>
  </si>
  <si>
    <t>ΚΑΜΙΤΣΑ</t>
  </si>
  <si>
    <t>ΠΑΝΑΓΙΩΤΑ</t>
  </si>
  <si>
    <t>7/17-09-2018</t>
  </si>
  <si>
    <t>1678/01-10-2018</t>
  </si>
  <si>
    <t>ΚΡΑΣΣΑ</t>
  </si>
  <si>
    <t>ΣΟΦΙΑ</t>
  </si>
  <si>
    <t>1458/01-10-2018</t>
  </si>
  <si>
    <t>1544/01-10-2018</t>
  </si>
  <si>
    <t>553/25-09-2018</t>
  </si>
  <si>
    <t>2415/02-10-2018</t>
  </si>
  <si>
    <t>ΣΤΑΜΟΥΛΗ</t>
  </si>
  <si>
    <t>ΒΑΣΙΛΙΚΗ</t>
  </si>
  <si>
    <t>1319/28-09-2018</t>
  </si>
  <si>
    <t>ΧΡΗΣΤΟΣ</t>
  </si>
  <si>
    <t>1840/01-10-2018</t>
  </si>
  <si>
    <t>ΠΑΡΑΤΗΡΗΣΕΙΣ</t>
  </si>
  <si>
    <t>ΑΔΤ</t>
  </si>
  <si>
    <t>**7879</t>
  </si>
  <si>
    <t>**1181</t>
  </si>
  <si>
    <t>**4945</t>
  </si>
  <si>
    <t>**1213</t>
  </si>
  <si>
    <t>**5015</t>
  </si>
  <si>
    <t>**2022</t>
  </si>
  <si>
    <t>**0618</t>
  </si>
  <si>
    <t>**8006</t>
  </si>
  <si>
    <t>**6506</t>
  </si>
  <si>
    <t>ΑΙΤΙΟΛΟΓΙΑ ΑΠΟΡΡΙΨΗΣ</t>
  </si>
  <si>
    <t>Α) 1 ΘΕΣΗ ΜΕ ΓΕΝΙΚΗ ΕΜΠΕΙΡΙΑ</t>
  </si>
  <si>
    <t>ΠΕ24 - ΠΕ ΝΟΣΗΛΕΥΤΙΚΗΣ
ΠΡΟΣΩΡΙΝΟΣ ΠΙΝΑΚΑΣ ΓΕΝΙΚΗΣ ΚΑΤΑΤΑΞΗΣ
(ΧΩΡΙΣ ΓΕΝΙΚΗ ΕΜΠΕΙΡΙΑ)</t>
  </si>
  <si>
    <t>ΠΕ24 - ΠΕ ΝΟΣΗΛΕΥΤΙΚΗΣ
ΠΡΟΣΩΡΙΝΟΣ ΠΙΝΑΚΑΣ ΓΕΝΙΚΗΣ ΚΑΤΑΤΑΞΗΣ
(ΜΕ ΓΕΝΙΚΗ ΕΜΠΕΙΡΙΑ)</t>
  </si>
  <si>
    <t xml:space="preserve">Β) 2 ΘΕΣΕΙΣ ΧΩΡΙΣ ΓΕΝΙΚΗ ΕΜΠΕΙΡΙΑ </t>
  </si>
  <si>
    <r>
      <t xml:space="preserve">ΠΕ24 - ΠΕ ΝΟΣΗΛΕΥΤΙΚΗΣ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
(1 ΘΕΣΗ ΜΕ ΓΕΝΙΚΗ ΕΜΠΕΙΡΙΑ, 1 ΘΕΣΗ ΧΩΡΙΣ ΓΕΝΙΚΗ ΕΜΠΕΙΡΙΑ, 1 ΘΕΣΗ ΤΡΙΤΕΚΝΩΝ Ή ΤΕΚΝΩΝ ΤΡΙΤΕΚΝΩΝ ΧΩΡΙΣ ΓΕΝΙΚΗ ΕΜΠΕΙΡΙΑ)
ΔΕΝ ΒΡΕΘΗΚΕ ΥΠΟΨΗΦΙΟΣ ΝΑ ΠΛΗΡΟΙ ΠΡΟΫΠΟΘΕΣΕΙΣ ΙΔΙΟΤΗΤΑΣ ΤΡΙΤΕΚΝΙΑΣ ΚΑΙ Η ΘΕΣΗ ΚΑΛΥΠΤΕΤΑΙ ΑΠΌ ΠΙΝΑΚΑ ΓΕΝΙΚΗΣ ΚΑΤΑΤΑΞΗΣ ΧΩΡΙΣ ΕΜΠΕΙΡΙΑ</t>
    </r>
  </si>
  <si>
    <t>ΠΕ24 - ΠΕ ΝΟΣΗΛΕΥΤΙΚΗΣ
ΠΡΟΣΩΡΙΝΟΣ ΠΙΝΑΚΑΣ ΑΠΟΡΡΙΠΤΕΩΝ</t>
  </si>
  <si>
    <t xml:space="preserve">ΔΕΝ ΒΡΕΘΗΚΕ ΥΠΟΨΗΦΙΟΣ ΝΑ ΠΛΗΡΟΙ ΠΡΟΫΠΟΘΕΣΕΙΣ ΤΡΙΤΕΚΝΙΑΣ </t>
  </si>
  <si>
    <t>006, 150</t>
  </si>
  <si>
    <t>ΠΟΛΥ ΚΑΛΗ</t>
  </si>
  <si>
    <t>ΣΤΟΪΛΟΥΔΗΣ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</si>
</sst>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"/>
  <sheetViews>
    <sheetView topLeftCell="S4" workbookViewId="0">
      <selection activeCell="AI15" sqref="AI15"/>
    </sheetView>
  </sheetViews>
  <sheetFormatPr defaultRowHeight="15"/>
  <cols>
    <col min="2" max="2" width="18.28515625" customWidth="1"/>
    <col min="3" max="3" width="18.85546875" customWidth="1"/>
    <col min="4" max="4" width="15.7109375" customWidth="1"/>
    <col min="5" max="5" width="15.42578125" customWidth="1"/>
    <col min="6" max="32" width="9.140625" customWidth="1"/>
    <col min="33" max="33" width="11.5703125" customWidth="1"/>
    <col min="34" max="34" width="11.42578125" customWidth="1"/>
    <col min="35" max="35" width="18.85546875" bestFit="1" customWidth="1"/>
  </cols>
  <sheetData>
    <row r="1" spans="1:35" s="1" customFormat="1" ht="135" customHeight="1">
      <c r="A1" s="30" t="s">
        <v>62</v>
      </c>
      <c r="B1" s="31"/>
      <c r="C1" s="31"/>
      <c r="D1" s="31"/>
      <c r="E1" s="3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s="1" customFormat="1" ht="39" customHeight="1">
      <c r="A2" s="29" t="s">
        <v>58</v>
      </c>
      <c r="B2" s="29"/>
      <c r="C2" s="29"/>
      <c r="D2" s="29"/>
      <c r="E2" s="2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2" customFormat="1" ht="15.75">
      <c r="A3" s="28" t="s">
        <v>6</v>
      </c>
      <c r="B3" s="28"/>
      <c r="C3" s="28"/>
      <c r="D3" s="28"/>
      <c r="E3" s="28"/>
      <c r="F3" s="28" t="s">
        <v>0</v>
      </c>
      <c r="G3" s="28"/>
      <c r="H3" s="28"/>
      <c r="I3" s="28"/>
      <c r="J3" s="28"/>
      <c r="K3" s="28"/>
      <c r="L3" s="28"/>
      <c r="M3" s="18"/>
      <c r="N3" s="18"/>
      <c r="O3" s="28" t="s">
        <v>28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18"/>
    </row>
    <row r="4" spans="1:35" s="5" customFormat="1" ht="94.5" customHeight="1">
      <c r="A4" s="4" t="s">
        <v>1</v>
      </c>
      <c r="B4" s="4" t="s">
        <v>29</v>
      </c>
      <c r="C4" s="4" t="s">
        <v>47</v>
      </c>
      <c r="D4" s="4" t="s">
        <v>7</v>
      </c>
      <c r="E4" s="4" t="s">
        <v>8</v>
      </c>
      <c r="F4" s="4" t="s">
        <v>13</v>
      </c>
      <c r="G4" s="4" t="s">
        <v>10</v>
      </c>
      <c r="H4" s="4" t="s">
        <v>4</v>
      </c>
      <c r="I4" s="4" t="s">
        <v>14</v>
      </c>
      <c r="J4" s="4" t="s">
        <v>15</v>
      </c>
      <c r="K4" s="4" t="s">
        <v>16</v>
      </c>
      <c r="L4" s="4" t="s">
        <v>17</v>
      </c>
      <c r="M4" s="4"/>
      <c r="N4" s="11" t="s">
        <v>11</v>
      </c>
      <c r="O4" s="4" t="s">
        <v>18</v>
      </c>
      <c r="P4" s="4" t="s">
        <v>4</v>
      </c>
      <c r="Q4" s="4" t="s">
        <v>19</v>
      </c>
      <c r="R4" s="4" t="s">
        <v>4</v>
      </c>
      <c r="S4" s="4" t="s">
        <v>20</v>
      </c>
      <c r="T4" s="4" t="s">
        <v>4</v>
      </c>
      <c r="U4" s="4" t="s">
        <v>21</v>
      </c>
      <c r="V4" s="4" t="s">
        <v>4</v>
      </c>
      <c r="W4" s="4" t="s">
        <v>22</v>
      </c>
      <c r="X4" s="4" t="s">
        <v>4</v>
      </c>
      <c r="Y4" s="4" t="s">
        <v>23</v>
      </c>
      <c r="Z4" s="4" t="s">
        <v>4</v>
      </c>
      <c r="AA4" s="4" t="s">
        <v>24</v>
      </c>
      <c r="AB4" s="4" t="s">
        <v>4</v>
      </c>
      <c r="AC4" s="4" t="s">
        <v>25</v>
      </c>
      <c r="AD4" s="4" t="s">
        <v>4</v>
      </c>
      <c r="AE4" s="4" t="s">
        <v>26</v>
      </c>
      <c r="AF4" s="4" t="s">
        <v>4</v>
      </c>
      <c r="AG4" s="4" t="s">
        <v>27</v>
      </c>
      <c r="AH4" s="4" t="s">
        <v>4</v>
      </c>
      <c r="AI4" s="25" t="s">
        <v>9</v>
      </c>
    </row>
    <row r="5" spans="1:35" s="1" customFormat="1">
      <c r="A5" s="3">
        <v>1</v>
      </c>
      <c r="B5" s="13" t="s">
        <v>34</v>
      </c>
      <c r="C5" s="13" t="s">
        <v>48</v>
      </c>
      <c r="D5" s="7" t="s">
        <v>35</v>
      </c>
      <c r="E5" s="3" t="s">
        <v>36</v>
      </c>
      <c r="F5" s="3" t="s">
        <v>5</v>
      </c>
      <c r="G5" s="3">
        <v>8.2200000000000006</v>
      </c>
      <c r="H5" s="3">
        <f>G5*110</f>
        <v>904.2</v>
      </c>
      <c r="I5" s="3" t="s">
        <v>5</v>
      </c>
      <c r="J5" s="3" t="s">
        <v>5</v>
      </c>
      <c r="K5" s="3" t="s">
        <v>5</v>
      </c>
      <c r="L5" s="3" t="s">
        <v>5</v>
      </c>
      <c r="M5" s="3" t="str">
        <f>IF(AND(F5="ΝΑΙ",IF(I5="ΝΑΙ",J5="ΝΑΙ",)*AND(K5="ΝΑΙ",L5="ΝΑΙ")),"ΟΚ","ΑΠΟΡΡΙΠΤΕΤΑΙ")</f>
        <v>ΟΚ</v>
      </c>
      <c r="N5" s="3"/>
      <c r="O5" s="3" t="s">
        <v>5</v>
      </c>
      <c r="P5" s="3">
        <f>IF(O5="ΝΑΙ",120,0)</f>
        <v>120</v>
      </c>
      <c r="Q5" s="3"/>
      <c r="R5" s="3">
        <f>IF(Q5="ΝΑΙ",60,0)</f>
        <v>0</v>
      </c>
      <c r="S5" s="3"/>
      <c r="T5" s="3">
        <f>IF(S5="ΝΑΙ",250,0)</f>
        <v>0</v>
      </c>
      <c r="U5" s="3"/>
      <c r="V5" s="3">
        <f>IF(U5="ΝΑΙ",120,0)</f>
        <v>0</v>
      </c>
      <c r="W5" s="3"/>
      <c r="X5" s="3">
        <v>50</v>
      </c>
      <c r="Y5" s="3" t="s">
        <v>3</v>
      </c>
      <c r="Z5" s="3">
        <f>IF(Y5="ΑΡΙΣΤΗ",70,IF(Y5="ΠΟΛΥ ΚΑΛΗ",50,IF(Y5="ΚΑΛΗ",30,)))</f>
        <v>30</v>
      </c>
      <c r="AA5" s="3" t="s">
        <v>3</v>
      </c>
      <c r="AB5" s="3">
        <f>IF(AA5="ΑΡΙΣΤΗ",70,IF(AA5="ΠΟΛΥ ΚΑΛΗ",50,IF(AA5="ΚΑΛΗ",30,)))</f>
        <v>30</v>
      </c>
      <c r="AC5" s="3"/>
      <c r="AD5" s="3">
        <f>IF(AC5="ΝΑΙ",150,0)</f>
        <v>0</v>
      </c>
      <c r="AE5" s="3">
        <v>24</v>
      </c>
      <c r="AF5" s="3">
        <f>AE5*17</f>
        <v>408</v>
      </c>
      <c r="AG5" s="3"/>
      <c r="AH5" s="3">
        <f>AG5*7</f>
        <v>0</v>
      </c>
      <c r="AI5" s="17">
        <f>H5+AD5+P5+R5+T5+V5+Z5+AB5+AF5+AH5+X5</f>
        <v>1542.2</v>
      </c>
    </row>
    <row r="6" spans="1:35" s="1" customFormat="1" ht="39" customHeight="1">
      <c r="A6" s="29" t="s">
        <v>61</v>
      </c>
      <c r="B6" s="29"/>
      <c r="C6" s="29"/>
      <c r="D6" s="29"/>
      <c r="E6" s="2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2" customFormat="1" ht="15.75">
      <c r="A7" s="28" t="s">
        <v>6</v>
      </c>
      <c r="B7" s="28"/>
      <c r="C7" s="28"/>
      <c r="D7" s="28"/>
      <c r="E7" s="28"/>
      <c r="F7" s="28" t="s">
        <v>0</v>
      </c>
      <c r="G7" s="28"/>
      <c r="H7" s="28"/>
      <c r="I7" s="28"/>
      <c r="J7" s="28"/>
      <c r="K7" s="28"/>
      <c r="L7" s="28"/>
      <c r="M7" s="18"/>
      <c r="N7" s="18"/>
      <c r="O7" s="28" t="s">
        <v>28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18"/>
    </row>
    <row r="8" spans="1:35" s="5" customFormat="1" ht="94.5" customHeight="1">
      <c r="A8" s="4" t="s">
        <v>1</v>
      </c>
      <c r="B8" s="4" t="s">
        <v>29</v>
      </c>
      <c r="C8" s="4" t="s">
        <v>47</v>
      </c>
      <c r="D8" s="4" t="s">
        <v>7</v>
      </c>
      <c r="E8" s="4" t="s">
        <v>8</v>
      </c>
      <c r="F8" s="4" t="s">
        <v>13</v>
      </c>
      <c r="G8" s="4" t="s">
        <v>10</v>
      </c>
      <c r="H8" s="4" t="s">
        <v>4</v>
      </c>
      <c r="I8" s="4" t="s">
        <v>14</v>
      </c>
      <c r="J8" s="4" t="s">
        <v>15</v>
      </c>
      <c r="K8" s="4" t="s">
        <v>16</v>
      </c>
      <c r="L8" s="4" t="s">
        <v>17</v>
      </c>
      <c r="M8" s="4"/>
      <c r="N8" s="11" t="s">
        <v>11</v>
      </c>
      <c r="O8" s="4" t="s">
        <v>18</v>
      </c>
      <c r="P8" s="4" t="s">
        <v>4</v>
      </c>
      <c r="Q8" s="4" t="s">
        <v>19</v>
      </c>
      <c r="R8" s="4" t="s">
        <v>4</v>
      </c>
      <c r="S8" s="4" t="s">
        <v>20</v>
      </c>
      <c r="T8" s="4" t="s">
        <v>4</v>
      </c>
      <c r="U8" s="4" t="s">
        <v>21</v>
      </c>
      <c r="V8" s="4" t="s">
        <v>4</v>
      </c>
      <c r="W8" s="4" t="s">
        <v>22</v>
      </c>
      <c r="X8" s="4" t="s">
        <v>4</v>
      </c>
      <c r="Y8" s="4" t="s">
        <v>23</v>
      </c>
      <c r="Z8" s="4" t="s">
        <v>4</v>
      </c>
      <c r="AA8" s="4" t="s">
        <v>24</v>
      </c>
      <c r="AB8" s="4" t="s">
        <v>4</v>
      </c>
      <c r="AC8" s="4" t="s">
        <v>25</v>
      </c>
      <c r="AD8" s="4" t="s">
        <v>4</v>
      </c>
      <c r="AE8" s="4" t="s">
        <v>26</v>
      </c>
      <c r="AF8" s="4" t="s">
        <v>4</v>
      </c>
      <c r="AG8" s="4" t="s">
        <v>27</v>
      </c>
      <c r="AH8" s="4" t="s">
        <v>4</v>
      </c>
      <c r="AI8" s="19" t="s">
        <v>9</v>
      </c>
    </row>
    <row r="9" spans="1:35" s="10" customFormat="1">
      <c r="A9" s="7">
        <v>1</v>
      </c>
      <c r="B9" s="12" t="s">
        <v>30</v>
      </c>
      <c r="C9" s="12" t="s">
        <v>51</v>
      </c>
      <c r="D9" s="7" t="s">
        <v>31</v>
      </c>
      <c r="E9" s="7" t="s">
        <v>32</v>
      </c>
      <c r="F9" s="7" t="s">
        <v>5</v>
      </c>
      <c r="G9" s="7">
        <v>8.2799999999999994</v>
      </c>
      <c r="H9" s="7">
        <f>G9*110</f>
        <v>910.8</v>
      </c>
      <c r="I9" s="7" t="s">
        <v>5</v>
      </c>
      <c r="J9" s="7" t="s">
        <v>5</v>
      </c>
      <c r="K9" s="7" t="s">
        <v>5</v>
      </c>
      <c r="L9" s="7" t="s">
        <v>5</v>
      </c>
      <c r="M9" s="7" t="str">
        <f>IF(AND(F9="ΝΑΙ",IF(I9="ΝΑΙ",J9="ΝΑΙ",)*AND(K9="ΝΑΙ",L9="ΝΑΙ")),"ΟΚ","ΑΠΟΡΡΙΠΤΕΤΑΙ")</f>
        <v>ΟΚ</v>
      </c>
      <c r="N9" s="7"/>
      <c r="O9" s="7"/>
      <c r="P9" s="7">
        <f>IF(O9="ΝΑΙ",120,0)</f>
        <v>0</v>
      </c>
      <c r="Q9" s="7"/>
      <c r="R9" s="7">
        <f>IF(Q9="ΝΑΙ",60,0)</f>
        <v>0</v>
      </c>
      <c r="S9" s="7"/>
      <c r="T9" s="7">
        <f>IF(S9="ΝΑΙ",250,0)</f>
        <v>0</v>
      </c>
      <c r="U9" s="7"/>
      <c r="V9" s="7">
        <f>IF(U9="ΝΑΙ",120,0)</f>
        <v>0</v>
      </c>
      <c r="W9" s="3" t="s">
        <v>3</v>
      </c>
      <c r="X9" s="7">
        <f>IF(W9="ΑΡΙΣΤΗ",70,IF(W9="ΠΟΛΥ ΚΑΛΗ",50,IF(W9="ΚΑΛΗ",30,)))</f>
        <v>30</v>
      </c>
      <c r="Y9" s="7"/>
      <c r="Z9" s="7">
        <f>IF(Y9="ΑΡΙΣΤΗ",70,IF(Y9="ΠΟΛΥ ΚΑΛΗ",50,IF(Y9="ΚΑΛΗ",30,)))</f>
        <v>0</v>
      </c>
      <c r="AA9" s="7" t="s">
        <v>2</v>
      </c>
      <c r="AB9" s="7">
        <f>IF(AA9="ΑΡΙΣΤΗ",70,IF(AA9="ΠΟΛΥ ΚΑΛΗ",50,IF(AA9="ΚΑΛΗ",30,)))</f>
        <v>70</v>
      </c>
      <c r="AC9" s="7"/>
      <c r="AD9" s="7">
        <f>IF(AC9="ΝΑΙ",150,0)</f>
        <v>0</v>
      </c>
      <c r="AE9" s="7">
        <v>1</v>
      </c>
      <c r="AF9" s="7">
        <f>AE9*17</f>
        <v>17</v>
      </c>
      <c r="AG9" s="7"/>
      <c r="AH9" s="7">
        <f>AG9*7</f>
        <v>0</v>
      </c>
      <c r="AI9" s="16">
        <f>H9+AD9+P9+R9+T9+V9+Z9+AB9+AF9+AH9+X9</f>
        <v>1027.8</v>
      </c>
    </row>
    <row r="10" spans="1:35" s="10" customFormat="1">
      <c r="A10" s="3">
        <v>2</v>
      </c>
      <c r="B10" s="8" t="s">
        <v>43</v>
      </c>
      <c r="C10" s="8" t="s">
        <v>49</v>
      </c>
      <c r="D10" s="9" t="s">
        <v>67</v>
      </c>
      <c r="E10" s="9" t="s">
        <v>44</v>
      </c>
      <c r="F10" s="7" t="s">
        <v>5</v>
      </c>
      <c r="G10" s="7">
        <v>7.02</v>
      </c>
      <c r="H10" s="7">
        <f>G10*110</f>
        <v>772.19999999999993</v>
      </c>
      <c r="I10" s="7" t="s">
        <v>5</v>
      </c>
      <c r="J10" s="7" t="s">
        <v>5</v>
      </c>
      <c r="K10" s="7" t="s">
        <v>5</v>
      </c>
      <c r="L10" s="7" t="s">
        <v>5</v>
      </c>
      <c r="M10" s="7" t="str">
        <f>IF(AND(F10="ΝΑΙ",IF(I10="ΝΑΙ",J10="ΝΑΙ",)*AND(K10="ΝΑΙ",L10="ΝΑΙ")),"ΟΚ","ΑΠΟΡΡΙΠΤΕΤΑΙ")</f>
        <v>ΟΚ</v>
      </c>
      <c r="N10" s="7"/>
      <c r="O10" s="7"/>
      <c r="P10" s="7">
        <f>IF(O10="ΝΑΙ",120,0)</f>
        <v>0</v>
      </c>
      <c r="Q10" s="7"/>
      <c r="R10" s="7">
        <f>IF(Q10="ΝΑΙ",60,0)</f>
        <v>0</v>
      </c>
      <c r="S10" s="7"/>
      <c r="T10" s="7">
        <f>IF(S10="ΝΑΙ",250,0)</f>
        <v>0</v>
      </c>
      <c r="U10" s="7"/>
      <c r="V10" s="7">
        <f>IF(U10="ΝΑΙ",120,0)</f>
        <v>0</v>
      </c>
      <c r="W10" s="7"/>
      <c r="X10" s="7">
        <f>IF(W10="ΑΡΙΣΤΗ",70,IF(W10="ΠΟΛΥ ΚΑΛΗ",50,IF(W10="ΚΑΛΗ",30,)))</f>
        <v>0</v>
      </c>
      <c r="Y10" s="7"/>
      <c r="Z10" s="7">
        <f>IF(Y10="ΑΡΙΣΤΗ",70,IF(Y10="ΠΟΛΥ ΚΑΛΗ",50,IF(Y10="ΚΑΛΗ",30,)))</f>
        <v>0</v>
      </c>
      <c r="AA10" s="7" t="s">
        <v>2</v>
      </c>
      <c r="AB10" s="7">
        <f>IF(AA10="ΑΡΙΣΤΗ",70,IF(AA10="ΠΟΛΥ ΚΑΛΗ",50,IF(AA10="ΚΑΛΗ",30,)))</f>
        <v>70</v>
      </c>
      <c r="AC10" s="7"/>
      <c r="AD10" s="7">
        <f>IF(AC10="ΝΑΙ",150,0)</f>
        <v>0</v>
      </c>
      <c r="AE10" s="7"/>
      <c r="AF10" s="7">
        <f>AE10*17</f>
        <v>0</v>
      </c>
      <c r="AG10" s="7"/>
      <c r="AH10" s="7">
        <f>AG10*7</f>
        <v>0</v>
      </c>
      <c r="AI10" s="16">
        <f>H10+AD10+P10+R10+T10+V10+Z10+AB10+AF10+AH10+X10</f>
        <v>842.19999999999993</v>
      </c>
    </row>
    <row r="12" spans="1:35">
      <c r="B12" s="26"/>
    </row>
  </sheetData>
  <mergeCells count="9">
    <mergeCell ref="A7:E7"/>
    <mergeCell ref="F7:L7"/>
    <mergeCell ref="O7:AH7"/>
    <mergeCell ref="A2:E2"/>
    <mergeCell ref="A1:E1"/>
    <mergeCell ref="A3:E3"/>
    <mergeCell ref="F3:L3"/>
    <mergeCell ref="O3:AH3"/>
    <mergeCell ref="A6:E6"/>
  </mergeCells>
  <dataValidations count="6">
    <dataValidation type="whole" allowBlank="1" showInputMessage="1" showErrorMessage="1" errorTitle="ΠΡΟΣΟΧΗ!" error="ΑΠΟ 1 ΕΩΣ 84 ΜΗΝΕΣ" sqref="AG9:AG10 AG5">
      <formula1>1</formula1>
      <formula2>84</formula2>
    </dataValidation>
    <dataValidation type="decimal" allowBlank="1" showInputMessage="1" showErrorMessage="1" sqref="G9:G10 G5">
      <formula1>5</formula1>
      <formula2>10</formula2>
    </dataValidation>
    <dataValidation type="whole" allowBlank="1" showInputMessage="1" showErrorMessage="1" errorTitle="ΠΡΟΣΟΧΗ!" error="ΑΠΟ 1 ΕΩΣ 24 ΜΗΝΕΣ" sqref="AE9:AE10 AE5">
      <formula1>1</formula1>
      <formula2>24</formula2>
    </dataValidation>
    <dataValidation type="list" allowBlank="1" showInputMessage="1" showErrorMessage="1" sqref="I10:L10 W10 AA10 Y10 N10:O10 F10 U10 Q10 AC10 S10 W5 AA5 Y5 N5:O5 F5 U5 Q5 AC5 S5 I5:L5">
      <formula1>#REF!</formula1>
    </dataValidation>
    <dataValidation type="list" allowBlank="1" showInputMessage="1" showErrorMessage="1" sqref="AA9">
      <formula1>$AS$7:$AS$7</formula1>
    </dataValidation>
    <dataValidation type="list" allowBlank="1" showInputMessage="1" showErrorMessage="1" sqref="S9 W9 I9:L9 Y9 N9:O9 F9 U9 Q9 AC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7"/>
  <sheetViews>
    <sheetView workbookViewId="0">
      <pane xSplit="5" topLeftCell="F1" activePane="topRight" state="frozen"/>
      <selection pane="topRight" activeCell="AO6" sqref="AO6"/>
    </sheetView>
  </sheetViews>
  <sheetFormatPr defaultRowHeight="15"/>
  <cols>
    <col min="1" max="1" width="4.42578125" style="1" customWidth="1"/>
    <col min="2" max="2" width="15" style="1" customWidth="1"/>
    <col min="3" max="3" width="18.7109375" style="1" customWidth="1"/>
    <col min="4" max="4" width="18.28515625" style="1" customWidth="1"/>
    <col min="5" max="5" width="25.28515625" style="1" customWidth="1"/>
    <col min="6" max="6" width="16" style="1" customWidth="1"/>
    <col min="7" max="7" width="9.7109375" style="1" customWidth="1"/>
    <col min="8" max="8" width="7.28515625" style="1" customWidth="1"/>
    <col min="9" max="9" width="15" style="1" customWidth="1"/>
    <col min="10" max="10" width="11.7109375" style="1" customWidth="1"/>
    <col min="11" max="11" width="10.7109375" style="1" customWidth="1"/>
    <col min="12" max="12" width="10.140625" style="1" customWidth="1"/>
    <col min="13" max="13" width="15" style="1" customWidth="1"/>
    <col min="14" max="14" width="14" style="1" customWidth="1"/>
    <col min="15" max="15" width="16.28515625" style="1" customWidth="1"/>
    <col min="16" max="16" width="7.28515625" style="1" customWidth="1"/>
    <col min="17" max="17" width="16.140625" style="1" customWidth="1"/>
    <col min="18" max="18" width="7.28515625" style="1" customWidth="1"/>
    <col min="19" max="19" width="13.85546875" style="1" customWidth="1"/>
    <col min="20" max="20" width="7.28515625" style="1" customWidth="1"/>
    <col min="21" max="21" width="15.28515625" style="1" customWidth="1"/>
    <col min="22" max="22" width="7.28515625" style="1" customWidth="1"/>
    <col min="23" max="23" width="11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3.42578125" style="1" customWidth="1"/>
    <col min="28" max="28" width="7.28515625" style="1" customWidth="1"/>
    <col min="29" max="29" width="13.85546875" style="1" customWidth="1"/>
    <col min="30" max="30" width="7.28515625" style="1" customWidth="1"/>
    <col min="31" max="31" width="17.5703125" style="1" customWidth="1"/>
    <col min="32" max="32" width="7.140625" style="1" customWidth="1"/>
    <col min="33" max="33" width="14" style="1" customWidth="1"/>
    <col min="34" max="34" width="7.85546875" style="1" customWidth="1"/>
    <col min="35" max="35" width="9.5703125" style="1" customWidth="1"/>
    <col min="36" max="43" width="9.140625" style="1"/>
    <col min="44" max="45" width="9.140625" style="1" hidden="1" customWidth="1"/>
    <col min="46" max="16384" width="9.140625" style="1"/>
  </cols>
  <sheetData>
    <row r="1" spans="1:45" ht="55.5" customHeight="1">
      <c r="A1" s="32" t="s">
        <v>60</v>
      </c>
      <c r="B1" s="33"/>
      <c r="C1" s="33"/>
      <c r="D1" s="33"/>
      <c r="E1" s="3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/>
    </row>
    <row r="2" spans="1:45" s="2" customFormat="1" ht="15.75">
      <c r="A2" s="28" t="s">
        <v>6</v>
      </c>
      <c r="B2" s="28"/>
      <c r="C2" s="28"/>
      <c r="D2" s="28"/>
      <c r="E2" s="28"/>
      <c r="F2" s="28" t="s">
        <v>0</v>
      </c>
      <c r="G2" s="28"/>
      <c r="H2" s="28"/>
      <c r="I2" s="28"/>
      <c r="J2" s="28"/>
      <c r="K2" s="28"/>
      <c r="L2" s="28"/>
      <c r="M2" s="20"/>
      <c r="N2" s="20"/>
      <c r="O2" s="28" t="s">
        <v>28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1"/>
    </row>
    <row r="3" spans="1:45" s="5" customFormat="1" ht="94.5" customHeight="1">
      <c r="A3" s="4" t="s">
        <v>1</v>
      </c>
      <c r="B3" s="4" t="s">
        <v>29</v>
      </c>
      <c r="C3" s="4" t="s">
        <v>47</v>
      </c>
      <c r="D3" s="4" t="s">
        <v>7</v>
      </c>
      <c r="E3" s="4" t="s">
        <v>8</v>
      </c>
      <c r="F3" s="4" t="s">
        <v>13</v>
      </c>
      <c r="G3" s="4" t="s">
        <v>10</v>
      </c>
      <c r="H3" s="4" t="s">
        <v>4</v>
      </c>
      <c r="I3" s="4" t="s">
        <v>14</v>
      </c>
      <c r="J3" s="4" t="s">
        <v>15</v>
      </c>
      <c r="K3" s="4" t="s">
        <v>16</v>
      </c>
      <c r="L3" s="4" t="s">
        <v>17</v>
      </c>
      <c r="M3" s="4"/>
      <c r="N3" s="11" t="s">
        <v>11</v>
      </c>
      <c r="O3" s="4" t="s">
        <v>18</v>
      </c>
      <c r="P3" s="4" t="s">
        <v>4</v>
      </c>
      <c r="Q3" s="4" t="s">
        <v>19</v>
      </c>
      <c r="R3" s="4" t="s">
        <v>4</v>
      </c>
      <c r="S3" s="4" t="s">
        <v>20</v>
      </c>
      <c r="T3" s="4" t="s">
        <v>4</v>
      </c>
      <c r="U3" s="4" t="s">
        <v>21</v>
      </c>
      <c r="V3" s="4" t="s">
        <v>4</v>
      </c>
      <c r="W3" s="4" t="s">
        <v>22</v>
      </c>
      <c r="X3" s="4" t="s">
        <v>4</v>
      </c>
      <c r="Y3" s="4" t="s">
        <v>23</v>
      </c>
      <c r="Z3" s="4" t="s">
        <v>4</v>
      </c>
      <c r="AA3" s="4" t="s">
        <v>24</v>
      </c>
      <c r="AB3" s="4" t="s">
        <v>4</v>
      </c>
      <c r="AC3" s="4" t="s">
        <v>25</v>
      </c>
      <c r="AD3" s="4" t="s">
        <v>4</v>
      </c>
      <c r="AE3" s="4" t="s">
        <v>26</v>
      </c>
      <c r="AF3" s="4" t="s">
        <v>4</v>
      </c>
      <c r="AG3" s="4" t="s">
        <v>27</v>
      </c>
      <c r="AH3" s="4" t="s">
        <v>4</v>
      </c>
      <c r="AI3" s="21" t="s">
        <v>9</v>
      </c>
    </row>
    <row r="4" spans="1:45" ht="30">
      <c r="A4" s="3">
        <v>1</v>
      </c>
      <c r="B4" s="4" t="s">
        <v>34</v>
      </c>
      <c r="C4" s="4" t="s">
        <v>48</v>
      </c>
      <c r="D4" s="9" t="s">
        <v>35</v>
      </c>
      <c r="E4" s="6" t="s">
        <v>36</v>
      </c>
      <c r="F4" s="3" t="s">
        <v>5</v>
      </c>
      <c r="G4" s="3">
        <v>8.2200000000000006</v>
      </c>
      <c r="H4" s="3">
        <f>G4*110</f>
        <v>904.2</v>
      </c>
      <c r="I4" s="3" t="s">
        <v>5</v>
      </c>
      <c r="J4" s="3" t="s">
        <v>5</v>
      </c>
      <c r="K4" s="3" t="s">
        <v>5</v>
      </c>
      <c r="L4" s="3" t="s">
        <v>5</v>
      </c>
      <c r="M4" s="3" t="str">
        <f>IF(AND(F4="ΝΑΙ",IF(I4="ΝΑΙ",J4="ΝΑΙ",)*AND(K4="ΝΑΙ",L4="ΝΑΙ")),"ΟΚ","ΑΠΟΡΡΙΠΤΕΤΑΙ")</f>
        <v>ΟΚ</v>
      </c>
      <c r="N4" s="3"/>
      <c r="O4" s="3" t="s">
        <v>5</v>
      </c>
      <c r="P4" s="3">
        <f>IF(O4="ΝΑΙ",120,0)</f>
        <v>120</v>
      </c>
      <c r="Q4" s="3"/>
      <c r="R4" s="3">
        <f>IF(Q4="ΝΑΙ",60,0)</f>
        <v>0</v>
      </c>
      <c r="S4" s="3"/>
      <c r="T4" s="3">
        <f>IF(S4="ΝΑΙ",250,0)</f>
        <v>0</v>
      </c>
      <c r="U4" s="3"/>
      <c r="V4" s="3">
        <f>IF(U4="ΝΑΙ",120,0)</f>
        <v>0</v>
      </c>
      <c r="W4" s="3"/>
      <c r="X4" s="3">
        <v>50</v>
      </c>
      <c r="Y4" s="3" t="s">
        <v>3</v>
      </c>
      <c r="Z4" s="3">
        <f>IF(Y4="ΑΡΙΣΤΗ",70,IF(Y4="ΠΟΛΥ ΚΑΛΗ",50,IF(Y4="ΚΑΛΗ",30,)))</f>
        <v>30</v>
      </c>
      <c r="AA4" s="3" t="s">
        <v>3</v>
      </c>
      <c r="AB4" s="3">
        <f>IF(AA4="ΑΡΙΣΤΗ",70,IF(AA4="ΠΟΛΥ ΚΑΛΗ",50,IF(AA4="ΚΑΛΗ",30,)))</f>
        <v>30</v>
      </c>
      <c r="AC4" s="3"/>
      <c r="AD4" s="3">
        <f>IF(AC4="ΝΑΙ",150,0)</f>
        <v>0</v>
      </c>
      <c r="AE4" s="3">
        <v>24</v>
      </c>
      <c r="AF4" s="3">
        <f>AE4*17</f>
        <v>408</v>
      </c>
      <c r="AG4" s="3"/>
      <c r="AH4" s="3">
        <f>AG4*7</f>
        <v>0</v>
      </c>
      <c r="AI4" s="17">
        <f>H4+AD4+P4+R4+T4+V4+Z4+AB4+AF4+AH4+X4</f>
        <v>1542.2</v>
      </c>
    </row>
    <row r="5" spans="1:45" s="10" customFormat="1" ht="30">
      <c r="A5" s="7">
        <v>2</v>
      </c>
      <c r="B5" s="12" t="s">
        <v>30</v>
      </c>
      <c r="C5" s="12" t="s">
        <v>51</v>
      </c>
      <c r="D5" s="7" t="s">
        <v>31</v>
      </c>
      <c r="E5" s="7" t="s">
        <v>32</v>
      </c>
      <c r="F5" s="7" t="s">
        <v>5</v>
      </c>
      <c r="G5" s="7">
        <v>8.2799999999999994</v>
      </c>
      <c r="H5" s="7">
        <f>G5*110</f>
        <v>910.8</v>
      </c>
      <c r="I5" s="7" t="s">
        <v>5</v>
      </c>
      <c r="J5" s="7" t="s">
        <v>5</v>
      </c>
      <c r="K5" s="7" t="s">
        <v>5</v>
      </c>
      <c r="L5" s="7" t="s">
        <v>5</v>
      </c>
      <c r="M5" s="7" t="str">
        <f>IF(AND(F5="ΝΑΙ",IF(I5="ΝΑΙ",J5="ΝΑΙ",)*AND(K5="ΝΑΙ",L5="ΝΑΙ")),"ΟΚ","ΑΠΟΡΡΙΠΤΕΤΑΙ")</f>
        <v>ΟΚ</v>
      </c>
      <c r="N5" s="7"/>
      <c r="O5" s="7"/>
      <c r="P5" s="7">
        <f>IF(O5="ΝΑΙ",120,0)</f>
        <v>0</v>
      </c>
      <c r="Q5" s="7"/>
      <c r="R5" s="7">
        <f>IF(Q5="ΝΑΙ",60,0)</f>
        <v>0</v>
      </c>
      <c r="S5" s="7"/>
      <c r="T5" s="7">
        <f>IF(S5="ΝΑΙ",250,0)</f>
        <v>0</v>
      </c>
      <c r="U5" s="7"/>
      <c r="V5" s="7">
        <f>IF(U5="ΝΑΙ",120,0)</f>
        <v>0</v>
      </c>
      <c r="W5" s="3" t="s">
        <v>3</v>
      </c>
      <c r="X5" s="7">
        <f>IF(W5="ΑΡΙΣΤΗ",70,IF(W5="ΠΟΛΥ ΚΑΛΗ",50,IF(W5="ΚΑΛΗ",30,)))</f>
        <v>30</v>
      </c>
      <c r="Y5" s="7"/>
      <c r="Z5" s="7">
        <f>IF(Y5="ΑΡΙΣΤΗ",70,IF(Y5="ΠΟΛΥ ΚΑΛΗ",50,IF(Y5="ΚΑΛΗ",30,)))</f>
        <v>0</v>
      </c>
      <c r="AA5" s="7" t="s">
        <v>2</v>
      </c>
      <c r="AB5" s="7">
        <f>IF(AA5="ΑΡΙΣΤΗ",70,IF(AA5="ΠΟΛΥ ΚΑΛΗ",50,IF(AA5="ΚΑΛΗ",30,)))</f>
        <v>70</v>
      </c>
      <c r="AC5" s="7"/>
      <c r="AD5" s="7">
        <f>IF(AC5="ΝΑΙ",150,0)</f>
        <v>0</v>
      </c>
      <c r="AE5" s="7">
        <v>1</v>
      </c>
      <c r="AF5" s="7">
        <f>AE5*17</f>
        <v>17</v>
      </c>
      <c r="AG5" s="7">
        <v>2</v>
      </c>
      <c r="AH5" s="7">
        <f>AG5*7</f>
        <v>14</v>
      </c>
      <c r="AI5" s="16">
        <f>H5+AD5+P5+R5+T5+V5+Z5+AB5+AF5+AH5+X5</f>
        <v>1041.8</v>
      </c>
    </row>
    <row r="6" spans="1:45" s="10" customFormat="1" ht="30">
      <c r="A6" s="3">
        <v>3</v>
      </c>
      <c r="B6" s="8" t="s">
        <v>43</v>
      </c>
      <c r="C6" s="12" t="s">
        <v>49</v>
      </c>
      <c r="D6" s="9" t="s">
        <v>67</v>
      </c>
      <c r="E6" s="7" t="s">
        <v>44</v>
      </c>
      <c r="F6" s="7" t="s">
        <v>5</v>
      </c>
      <c r="G6" s="7">
        <v>7.02</v>
      </c>
      <c r="H6" s="7">
        <f>G6*110</f>
        <v>772.19999999999993</v>
      </c>
      <c r="I6" s="7" t="s">
        <v>5</v>
      </c>
      <c r="J6" s="7" t="s">
        <v>5</v>
      </c>
      <c r="K6" s="7" t="s">
        <v>5</v>
      </c>
      <c r="L6" s="7" t="s">
        <v>5</v>
      </c>
      <c r="M6" s="7" t="str">
        <f>IF(AND(F6="ΝΑΙ",IF(I6="ΝΑΙ",J6="ΝΑΙ",)*AND(K6="ΝΑΙ",L6="ΝΑΙ")),"ΟΚ","ΑΠΟΡΡΙΠΤΕΤΑΙ")</f>
        <v>ΟΚ</v>
      </c>
      <c r="N6" s="7"/>
      <c r="O6" s="7"/>
      <c r="P6" s="7">
        <f>IF(O6="ΝΑΙ",120,0)</f>
        <v>0</v>
      </c>
      <c r="Q6" s="7"/>
      <c r="R6" s="7">
        <f>IF(Q6="ΝΑΙ",60,0)</f>
        <v>0</v>
      </c>
      <c r="S6" s="7"/>
      <c r="T6" s="7">
        <f>IF(S6="ΝΑΙ",250,0)</f>
        <v>0</v>
      </c>
      <c r="U6" s="7"/>
      <c r="V6" s="7">
        <f>IF(U6="ΝΑΙ",120,0)</f>
        <v>0</v>
      </c>
      <c r="W6" s="7"/>
      <c r="X6" s="7">
        <f>IF(W6="ΑΡΙΣΤΗ",70,IF(W6="ΠΟΛΥ ΚΑΛΗ",50,IF(W6="ΚΑΛΗ",30,)))</f>
        <v>0</v>
      </c>
      <c r="Y6" s="7"/>
      <c r="Z6" s="7">
        <f>IF(Y6="ΑΡΙΣΤΗ",70,IF(Y6="ΠΟΛΥ ΚΑΛΗ",50,IF(Y6="ΚΑΛΗ",30,)))</f>
        <v>0</v>
      </c>
      <c r="AA6" s="7" t="s">
        <v>2</v>
      </c>
      <c r="AB6" s="7">
        <f>IF(AA6="ΑΡΙΣΤΗ",70,IF(AA6="ΠΟΛΥ ΚΑΛΗ",50,IF(AA6="ΚΑΛΗ",30,)))</f>
        <v>70</v>
      </c>
      <c r="AC6" s="7"/>
      <c r="AD6" s="7">
        <f>IF(AC6="ΝΑΙ",150,0)</f>
        <v>0</v>
      </c>
      <c r="AE6" s="7"/>
      <c r="AF6" s="7">
        <f>AE6*17</f>
        <v>0</v>
      </c>
      <c r="AG6" s="7"/>
      <c r="AH6" s="7">
        <f>AG6*7</f>
        <v>0</v>
      </c>
      <c r="AI6" s="16">
        <f>H6+AD6+P6+R6+T6+V6+Z6+AB6+AF6+AH6+X6</f>
        <v>842.19999999999993</v>
      </c>
      <c r="AR6" s="10" t="s">
        <v>5</v>
      </c>
      <c r="AS6" s="10" t="s">
        <v>2</v>
      </c>
    </row>
    <row r="7" spans="1:45" ht="30">
      <c r="A7" s="7">
        <v>4</v>
      </c>
      <c r="B7" s="12" t="s">
        <v>40</v>
      </c>
      <c r="C7" s="12" t="s">
        <v>50</v>
      </c>
      <c r="D7" s="7" t="s">
        <v>41</v>
      </c>
      <c r="E7" s="7" t="s">
        <v>42</v>
      </c>
      <c r="F7" s="7" t="s">
        <v>5</v>
      </c>
      <c r="G7" s="7">
        <v>6.98</v>
      </c>
      <c r="H7" s="7">
        <f>G7*110</f>
        <v>767.80000000000007</v>
      </c>
      <c r="I7" s="7" t="s">
        <v>5</v>
      </c>
      <c r="J7" s="7" t="s">
        <v>5</v>
      </c>
      <c r="K7" s="7" t="s">
        <v>5</v>
      </c>
      <c r="L7" s="7" t="s">
        <v>5</v>
      </c>
      <c r="M7" s="7" t="str">
        <f>IF(AND(F7="ΝΑΙ",IF(I7="ΝΑΙ",J7="ΝΑΙ",)*AND(K7="ΝΑΙ",L7="ΝΑΙ")),"ΟΚ","ΑΠΟΡΡΙΠΤΕΤΑΙ")</f>
        <v>ΟΚ</v>
      </c>
      <c r="N7" s="7"/>
      <c r="O7" s="7"/>
      <c r="P7" s="7">
        <f>IF(O7="ΝΑΙ",120,0)</f>
        <v>0</v>
      </c>
      <c r="Q7" s="7"/>
      <c r="R7" s="7">
        <f>IF(Q7="ΝΑΙ",60,0)</f>
        <v>0</v>
      </c>
      <c r="S7" s="7"/>
      <c r="T7" s="7">
        <f>IF(S7="ΝΑΙ",250,0)</f>
        <v>0</v>
      </c>
      <c r="U7" s="7"/>
      <c r="V7" s="7">
        <f>IF(U7="ΝΑΙ",120,0)</f>
        <v>0</v>
      </c>
      <c r="W7" s="7"/>
      <c r="X7" s="7">
        <f>IF(W7="ΑΡΙΣΤΗ",70,IF(W7="ΠΟΛΥ ΚΑΛΗ",50,IF(W7="ΚΑΛΗ",30,)))</f>
        <v>0</v>
      </c>
      <c r="Y7" s="7"/>
      <c r="Z7" s="7">
        <f>IF(Y7="ΑΡΙΣΤΗ",70,IF(Y7="ΠΟΛΥ ΚΑΛΗ",50,IF(Y7="ΚΑΛΗ",30,)))</f>
        <v>0</v>
      </c>
      <c r="AA7" s="7" t="s">
        <v>3</v>
      </c>
      <c r="AB7" s="7">
        <f>IF(AA7="ΑΡΙΣΤΗ",70,IF(AA7="ΠΟΛΥ ΚΑΛΗ",50,IF(AA7="ΚΑΛΗ",30,)))</f>
        <v>30</v>
      </c>
      <c r="AC7" s="7"/>
      <c r="AD7" s="7">
        <f>IF(AC7="ΝΑΙ",150,0)</f>
        <v>0</v>
      </c>
      <c r="AE7" s="7"/>
      <c r="AF7" s="7">
        <f>AE7*17</f>
        <v>0</v>
      </c>
      <c r="AG7" s="7"/>
      <c r="AH7" s="7">
        <f>AG7*7</f>
        <v>0</v>
      </c>
      <c r="AI7" s="16">
        <f>H7+AD7+P7+R7+T7+V7+Z7+AB7+AF7+AH7+X7</f>
        <v>797.80000000000007</v>
      </c>
    </row>
  </sheetData>
  <mergeCells count="4">
    <mergeCell ref="A1:E1"/>
    <mergeCell ref="A2:E2"/>
    <mergeCell ref="F2:L2"/>
    <mergeCell ref="O2:AH2"/>
  </mergeCells>
  <dataValidations count="10">
    <dataValidation type="list" allowBlank="1" showInputMessage="1" showErrorMessage="1" sqref="W6 L6">
      <formula1>#REF!</formula1>
    </dataValidation>
    <dataValidation type="list" allowBlank="1" showInputMessage="1" showErrorMessage="1" sqref="N6:O6 I6:K6 U6 Q6 AC6 S6 F6">
      <formula1>$AR$6:$AR$6</formula1>
    </dataValidation>
    <dataValidation type="list" allowBlank="1" showInputMessage="1" showErrorMessage="1" sqref="AA5:AA6 Y6">
      <formula1>$AS$7:$AS$7</formula1>
    </dataValidation>
    <dataValidation type="list" allowBlank="1" showInputMessage="1" showErrorMessage="1" sqref="AA7">
      <formula1>$AP$9:$AP$12</formula1>
    </dataValidation>
    <dataValidation type="list" allowBlank="1" showInputMessage="1" showErrorMessage="1" sqref="N7:O7 F7 U7 Q7 AC7 S7 I7:L7">
      <formula1>$AR$7:$AR$7</formula1>
    </dataValidation>
    <dataValidation type="list" allowBlank="1" showInputMessage="1" showErrorMessage="1" sqref="W7 Y7">
      <formula1>$AS$8:$AS$8</formula1>
    </dataValidation>
    <dataValidation type="whole" allowBlank="1" showInputMessage="1" showErrorMessage="1" errorTitle="ΠΡΟΣΟΧΗ!" error="ΑΠΟ 1 ΕΩΣ 24 ΜΗΝΕΣ" sqref="AE4:AE7">
      <formula1>1</formula1>
      <formula2>24</formula2>
    </dataValidation>
    <dataValidation type="decimal" allowBlank="1" showInputMessage="1" showErrorMessage="1" sqref="G4:G7">
      <formula1>5</formula1>
      <formula2>10</formula2>
    </dataValidation>
    <dataValidation type="whole" allowBlank="1" showInputMessage="1" showErrorMessage="1" errorTitle="ΠΡΟΣΟΧΗ!" error="ΑΠΟ 1 ΕΩΣ 84 ΜΗΝΕΣ" sqref="AG4:AG7">
      <formula1>1</formula1>
      <formula2>84</formula2>
    </dataValidation>
    <dataValidation type="list" allowBlank="1" showInputMessage="1" showErrorMessage="1" sqref="S4:S5 AA4 W4:W5 I4:L5 Y4:Y5 N4:O5 F4:F5 U4:U5 Q4:Q5 AC4:AC5">
      <formula1>#REF!</formula1>
    </dataValidation>
  </dataValidations>
  <pageMargins left="0.23622047244094491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10"/>
  <sheetViews>
    <sheetView tabSelected="1" workbookViewId="0">
      <selection activeCell="E12" sqref="E12"/>
    </sheetView>
  </sheetViews>
  <sheetFormatPr defaultRowHeight="15"/>
  <cols>
    <col min="1" max="1" width="4.42578125" style="1" customWidth="1"/>
    <col min="2" max="2" width="15" style="1" customWidth="1"/>
    <col min="3" max="3" width="18.7109375" style="1" customWidth="1"/>
    <col min="4" max="4" width="18.28515625" style="1" customWidth="1"/>
    <col min="5" max="5" width="25.28515625" style="1" customWidth="1"/>
    <col min="6" max="6" width="16" style="1" customWidth="1"/>
    <col min="7" max="7" width="9.7109375" style="1" customWidth="1"/>
    <col min="8" max="8" width="7.28515625" style="1" customWidth="1"/>
    <col min="9" max="9" width="15" style="1" customWidth="1"/>
    <col min="10" max="10" width="11.7109375" style="1" customWidth="1"/>
    <col min="11" max="11" width="10.7109375" style="1" customWidth="1"/>
    <col min="12" max="12" width="10.140625" style="1" customWidth="1"/>
    <col min="13" max="13" width="15" style="1" customWidth="1"/>
    <col min="14" max="14" width="14" style="1" customWidth="1"/>
    <col min="15" max="15" width="16.28515625" style="1" customWidth="1"/>
    <col min="16" max="16" width="7.28515625" style="1" customWidth="1"/>
    <col min="17" max="17" width="16.140625" style="1" customWidth="1"/>
    <col min="18" max="18" width="7.28515625" style="1" customWidth="1"/>
    <col min="19" max="19" width="13.85546875" style="1" customWidth="1"/>
    <col min="20" max="20" width="7.28515625" style="1" customWidth="1"/>
    <col min="21" max="21" width="15.28515625" style="1" customWidth="1"/>
    <col min="22" max="22" width="7.28515625" style="1" customWidth="1"/>
    <col min="23" max="23" width="11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0.5703125" style="1" customWidth="1"/>
    <col min="28" max="28" width="7.28515625" style="1" customWidth="1"/>
    <col min="29" max="29" width="13.85546875" style="1" customWidth="1"/>
    <col min="30" max="30" width="7.28515625" style="1" customWidth="1"/>
    <col min="31" max="31" width="17.5703125" style="1" customWidth="1"/>
    <col min="32" max="32" width="7.140625" style="1" customWidth="1"/>
    <col min="33" max="33" width="14" style="1" hidden="1" customWidth="1"/>
    <col min="34" max="34" width="7.85546875" style="1" hidden="1" customWidth="1"/>
    <col min="35" max="35" width="9.5703125" style="1" customWidth="1"/>
    <col min="36" max="43" width="9.140625" style="1"/>
    <col min="44" max="45" width="9.140625" style="1" hidden="1" customWidth="1"/>
    <col min="46" max="16384" width="9.140625" style="1"/>
  </cols>
  <sheetData>
    <row r="1" spans="1:45" ht="65.25" customHeight="1">
      <c r="A1" s="32" t="s">
        <v>59</v>
      </c>
      <c r="B1" s="33"/>
      <c r="C1" s="33"/>
      <c r="D1" s="33"/>
      <c r="E1" s="3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/>
    </row>
    <row r="2" spans="1:45" s="2" customFormat="1" ht="15.75">
      <c r="A2" s="28" t="s">
        <v>6</v>
      </c>
      <c r="B2" s="28"/>
      <c r="C2" s="28"/>
      <c r="D2" s="28"/>
      <c r="E2" s="28"/>
      <c r="F2" s="28" t="s">
        <v>0</v>
      </c>
      <c r="G2" s="28"/>
      <c r="H2" s="28"/>
      <c r="I2" s="28"/>
      <c r="J2" s="28"/>
      <c r="K2" s="28"/>
      <c r="L2" s="28"/>
      <c r="M2" s="18"/>
      <c r="N2" s="18"/>
      <c r="O2" s="28" t="s">
        <v>28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45" s="5" customFormat="1" ht="94.5" customHeight="1">
      <c r="A3" s="4" t="s">
        <v>1</v>
      </c>
      <c r="B3" s="4" t="s">
        <v>29</v>
      </c>
      <c r="C3" s="4" t="s">
        <v>47</v>
      </c>
      <c r="D3" s="4" t="s">
        <v>7</v>
      </c>
      <c r="E3" s="4" t="s">
        <v>8</v>
      </c>
      <c r="F3" s="4" t="s">
        <v>13</v>
      </c>
      <c r="G3" s="4" t="s">
        <v>10</v>
      </c>
      <c r="H3" s="4" t="s">
        <v>4</v>
      </c>
      <c r="I3" s="4" t="s">
        <v>14</v>
      </c>
      <c r="J3" s="4" t="s">
        <v>15</v>
      </c>
      <c r="K3" s="4" t="s">
        <v>16</v>
      </c>
      <c r="L3" s="4" t="s">
        <v>17</v>
      </c>
      <c r="M3" s="4"/>
      <c r="N3" s="11" t="s">
        <v>11</v>
      </c>
      <c r="O3" s="4" t="s">
        <v>18</v>
      </c>
      <c r="P3" s="4" t="s">
        <v>4</v>
      </c>
      <c r="Q3" s="4" t="s">
        <v>19</v>
      </c>
      <c r="R3" s="4" t="s">
        <v>4</v>
      </c>
      <c r="S3" s="4" t="s">
        <v>20</v>
      </c>
      <c r="T3" s="4" t="s">
        <v>4</v>
      </c>
      <c r="U3" s="4" t="s">
        <v>21</v>
      </c>
      <c r="V3" s="4" t="s">
        <v>4</v>
      </c>
      <c r="W3" s="4" t="s">
        <v>22</v>
      </c>
      <c r="X3" s="4" t="s">
        <v>4</v>
      </c>
      <c r="Y3" s="4" t="s">
        <v>23</v>
      </c>
      <c r="Z3" s="4" t="s">
        <v>4</v>
      </c>
      <c r="AA3" s="4" t="s">
        <v>24</v>
      </c>
      <c r="AB3" s="4" t="s">
        <v>4</v>
      </c>
      <c r="AC3" s="4" t="s">
        <v>25</v>
      </c>
      <c r="AD3" s="4" t="s">
        <v>4</v>
      </c>
      <c r="AE3" s="4" t="s">
        <v>26</v>
      </c>
      <c r="AF3" s="4" t="s">
        <v>4</v>
      </c>
      <c r="AG3" s="4" t="s">
        <v>27</v>
      </c>
      <c r="AH3" s="4" t="s">
        <v>4</v>
      </c>
      <c r="AI3" s="21" t="s">
        <v>9</v>
      </c>
    </row>
    <row r="4" spans="1:45" ht="30">
      <c r="A4" s="3">
        <v>1</v>
      </c>
      <c r="B4" s="4" t="s">
        <v>34</v>
      </c>
      <c r="C4" s="4" t="s">
        <v>48</v>
      </c>
      <c r="D4" s="9" t="s">
        <v>35</v>
      </c>
      <c r="E4" s="6" t="s">
        <v>36</v>
      </c>
      <c r="F4" s="3" t="s">
        <v>5</v>
      </c>
      <c r="G4" s="3">
        <v>8.2200000000000006</v>
      </c>
      <c r="H4" s="3">
        <f>G4*110</f>
        <v>904.2</v>
      </c>
      <c r="I4" s="3" t="s">
        <v>5</v>
      </c>
      <c r="J4" s="3" t="s">
        <v>5</v>
      </c>
      <c r="K4" s="3" t="s">
        <v>5</v>
      </c>
      <c r="L4" s="3" t="s">
        <v>5</v>
      </c>
      <c r="M4" s="3" t="str">
        <f>IF(AND(F4="ΝΑΙ",IF(I4="ΝΑΙ",J4="ΝΑΙ",)*AND(K4="ΝΑΙ",L4="ΝΑΙ")),"ΟΚ","ΑΠΟΡΡΙΠΤΕΤΑΙ")</f>
        <v>ΟΚ</v>
      </c>
      <c r="N4" s="3"/>
      <c r="O4" s="3" t="s">
        <v>5</v>
      </c>
      <c r="P4" s="3">
        <f>IF(O4="ΝΑΙ",120,0)</f>
        <v>120</v>
      </c>
      <c r="Q4" s="3"/>
      <c r="R4" s="3">
        <f>IF(Q4="ΝΑΙ",60,0)</f>
        <v>0</v>
      </c>
      <c r="S4" s="3"/>
      <c r="T4" s="3">
        <f>IF(S4="ΝΑΙ",250,0)</f>
        <v>0</v>
      </c>
      <c r="U4" s="3"/>
      <c r="V4" s="3">
        <f>IF(U4="ΝΑΙ",120,0)</f>
        <v>0</v>
      </c>
      <c r="W4" s="3"/>
      <c r="X4" s="3">
        <v>50</v>
      </c>
      <c r="Y4" s="3" t="s">
        <v>3</v>
      </c>
      <c r="Z4" s="3">
        <f>IF(Y4="ΑΡΙΣΤΗ",70,IF(Y4="ΠΟΛΥ ΚΑΛΗ",50,IF(Y4="ΚΑΛΗ",30,)))</f>
        <v>30</v>
      </c>
      <c r="AA4" s="3" t="s">
        <v>3</v>
      </c>
      <c r="AB4" s="3">
        <f>IF(AA4="ΑΡΙΣΤΗ",70,IF(AA4="ΠΟΛΥ ΚΑΛΗ",50,IF(AA4="ΚΑΛΗ",30,)))</f>
        <v>30</v>
      </c>
      <c r="AC4" s="3"/>
      <c r="AD4" s="3">
        <f>IF(AC4="ΝΑΙ",150,0)</f>
        <v>0</v>
      </c>
      <c r="AE4" s="3">
        <v>24</v>
      </c>
      <c r="AF4" s="3">
        <f>AE4*17</f>
        <v>408</v>
      </c>
      <c r="AG4" s="3"/>
      <c r="AH4" s="3">
        <f>AG4*7</f>
        <v>0</v>
      </c>
      <c r="AI4" s="17">
        <f>H4+AD4+P4+R4+T4+V4+Z4+AB4+AF4+AH4+X4</f>
        <v>1542.2</v>
      </c>
    </row>
    <row r="5" spans="1:45" s="10" customFormat="1" ht="30">
      <c r="A5" s="7">
        <v>2</v>
      </c>
      <c r="B5" s="12" t="s">
        <v>30</v>
      </c>
      <c r="C5" s="12" t="s">
        <v>51</v>
      </c>
      <c r="D5" s="7" t="s">
        <v>31</v>
      </c>
      <c r="E5" s="7" t="s">
        <v>32</v>
      </c>
      <c r="F5" s="7" t="s">
        <v>5</v>
      </c>
      <c r="G5" s="7">
        <v>8.2799999999999994</v>
      </c>
      <c r="H5" s="7">
        <f>G5*110</f>
        <v>910.8</v>
      </c>
      <c r="I5" s="7" t="s">
        <v>5</v>
      </c>
      <c r="J5" s="7" t="s">
        <v>5</v>
      </c>
      <c r="K5" s="7" t="s">
        <v>5</v>
      </c>
      <c r="L5" s="7" t="s">
        <v>5</v>
      </c>
      <c r="M5" s="7" t="str">
        <f>IF(AND(F5="ΝΑΙ",IF(I5="ΝΑΙ",J5="ΝΑΙ",)*AND(K5="ΝΑΙ",L5="ΝΑΙ")),"ΟΚ","ΑΠΟΡΡΙΠΤΕΤΑΙ")</f>
        <v>ΟΚ</v>
      </c>
      <c r="N5" s="7"/>
      <c r="O5" s="7"/>
      <c r="P5" s="7">
        <f>IF(O5="ΝΑΙ",120,0)</f>
        <v>0</v>
      </c>
      <c r="Q5" s="7"/>
      <c r="R5" s="7">
        <f>IF(Q5="ΝΑΙ",60,0)</f>
        <v>0</v>
      </c>
      <c r="S5" s="7"/>
      <c r="T5" s="7">
        <f>IF(S5="ΝΑΙ",250,0)</f>
        <v>0</v>
      </c>
      <c r="U5" s="7"/>
      <c r="V5" s="7">
        <f>IF(U5="ΝΑΙ",120,0)</f>
        <v>0</v>
      </c>
      <c r="W5" s="3" t="s">
        <v>3</v>
      </c>
      <c r="X5" s="7">
        <f>IF(W5="ΑΡΙΣΤΗ",70,IF(W5="ΠΟΛΥ ΚΑΛΗ",50,IF(W5="ΚΑΛΗ",30,)))</f>
        <v>30</v>
      </c>
      <c r="Y5" s="7"/>
      <c r="Z5" s="7">
        <f>IF(Y5="ΑΡΙΣΤΗ",70,IF(Y5="ΠΟΛΥ ΚΑΛΗ",50,IF(Y5="ΚΑΛΗ",30,)))</f>
        <v>0</v>
      </c>
      <c r="AA5" s="7" t="s">
        <v>2</v>
      </c>
      <c r="AB5" s="7">
        <f>IF(AA5="ΑΡΙΣΤΗ",70,IF(AA5="ΠΟΛΥ ΚΑΛΗ",50,IF(AA5="ΚΑΛΗ",30,)))</f>
        <v>70</v>
      </c>
      <c r="AC5" s="7"/>
      <c r="AD5" s="7">
        <f>IF(AC5="ΝΑΙ",150,0)</f>
        <v>0</v>
      </c>
      <c r="AE5" s="7">
        <v>1</v>
      </c>
      <c r="AF5" s="7">
        <f>AE5*17</f>
        <v>17</v>
      </c>
      <c r="AG5" s="7"/>
      <c r="AH5" s="7">
        <f>AG5*7</f>
        <v>0</v>
      </c>
      <c r="AI5" s="16">
        <f>H5+AD5+P5+R5+T5+V5+Z5+AB5+AF5+AH5+X5</f>
        <v>1027.8</v>
      </c>
    </row>
    <row r="6" spans="1:45" s="10" customFormat="1" ht="30">
      <c r="A6" s="3">
        <v>3</v>
      </c>
      <c r="B6" s="12" t="s">
        <v>43</v>
      </c>
      <c r="C6" s="12" t="s">
        <v>49</v>
      </c>
      <c r="D6" s="7" t="s">
        <v>67</v>
      </c>
      <c r="E6" s="7" t="s">
        <v>44</v>
      </c>
      <c r="F6" s="7" t="s">
        <v>5</v>
      </c>
      <c r="G6" s="7">
        <v>7.02</v>
      </c>
      <c r="H6" s="7">
        <f>G6*110</f>
        <v>772.19999999999993</v>
      </c>
      <c r="I6" s="7" t="s">
        <v>5</v>
      </c>
      <c r="J6" s="7" t="s">
        <v>5</v>
      </c>
      <c r="K6" s="7" t="s">
        <v>5</v>
      </c>
      <c r="L6" s="7" t="s">
        <v>5</v>
      </c>
      <c r="M6" s="7" t="str">
        <f>IF(AND(F6="ΝΑΙ",IF(I6="ΝΑΙ",J6="ΝΑΙ",)*AND(K6="ΝΑΙ",L6="ΝΑΙ")),"ΟΚ","ΑΠΟΡΡΙΠΤΕΤΑΙ")</f>
        <v>ΟΚ</v>
      </c>
      <c r="N6" s="7"/>
      <c r="O6" s="7"/>
      <c r="P6" s="7">
        <f>IF(O6="ΝΑΙ",120,0)</f>
        <v>0</v>
      </c>
      <c r="Q6" s="7"/>
      <c r="R6" s="7">
        <f>IF(Q6="ΝΑΙ",60,0)</f>
        <v>0</v>
      </c>
      <c r="S6" s="7"/>
      <c r="T6" s="7">
        <f>IF(S6="ΝΑΙ",250,0)</f>
        <v>0</v>
      </c>
      <c r="U6" s="7"/>
      <c r="V6" s="7">
        <f>IF(U6="ΝΑΙ",120,0)</f>
        <v>0</v>
      </c>
      <c r="W6" s="7"/>
      <c r="X6" s="7">
        <f>IF(W6="ΑΡΙΣΤΗ",70,IF(W6="ΠΟΛΥ ΚΑΛΗ",50,IF(W6="ΚΑΛΗ",30,)))</f>
        <v>0</v>
      </c>
      <c r="Y6" s="7"/>
      <c r="Z6" s="7">
        <f>IF(Y6="ΑΡΙΣΤΗ",70,IF(Y6="ΠΟΛΥ ΚΑΛΗ",50,IF(Y6="ΚΑΛΗ",30,)))</f>
        <v>0</v>
      </c>
      <c r="AA6" s="7" t="s">
        <v>2</v>
      </c>
      <c r="AB6" s="7">
        <f>IF(AA6="ΑΡΙΣΤΗ",70,IF(AA6="ΠΟΛΥ ΚΑΛΗ",50,IF(AA6="ΚΑΛΗ",30,)))</f>
        <v>70</v>
      </c>
      <c r="AC6" s="7"/>
      <c r="AD6" s="7">
        <f>IF(AC6="ΝΑΙ",150,0)</f>
        <v>0</v>
      </c>
      <c r="AE6" s="7"/>
      <c r="AF6" s="7">
        <f>AE6*17</f>
        <v>0</v>
      </c>
      <c r="AG6" s="7"/>
      <c r="AH6" s="7">
        <f>AG6*7</f>
        <v>0</v>
      </c>
      <c r="AI6" s="16">
        <f>H6+AD6+P6+R6+T6+V6+Z6+AB6+AF6+AH6+X6</f>
        <v>842.19999999999993</v>
      </c>
      <c r="AR6" s="10" t="s">
        <v>5</v>
      </c>
      <c r="AS6" s="10" t="s">
        <v>2</v>
      </c>
    </row>
    <row r="7" spans="1:45" ht="30">
      <c r="A7" s="7">
        <v>4</v>
      </c>
      <c r="B7" s="12" t="s">
        <v>40</v>
      </c>
      <c r="C7" s="12" t="s">
        <v>50</v>
      </c>
      <c r="D7" s="7" t="s">
        <v>41</v>
      </c>
      <c r="E7" s="7" t="s">
        <v>42</v>
      </c>
      <c r="F7" s="7" t="s">
        <v>5</v>
      </c>
      <c r="G7" s="7">
        <v>6.98</v>
      </c>
      <c r="H7" s="7">
        <f>G7*110</f>
        <v>767.80000000000007</v>
      </c>
      <c r="I7" s="7" t="s">
        <v>5</v>
      </c>
      <c r="J7" s="7" t="s">
        <v>5</v>
      </c>
      <c r="K7" s="7" t="s">
        <v>5</v>
      </c>
      <c r="L7" s="7" t="s">
        <v>5</v>
      </c>
      <c r="M7" s="7" t="str">
        <f>IF(AND(F7="ΝΑΙ",IF(I7="ΝΑΙ",J7="ΝΑΙ",)*AND(K7="ΝΑΙ",L7="ΝΑΙ")),"ΟΚ","ΑΠΟΡΡΙΠΤΕΤΑΙ")</f>
        <v>ΟΚ</v>
      </c>
      <c r="N7" s="7"/>
      <c r="O7" s="7"/>
      <c r="P7" s="7">
        <f>IF(O7="ΝΑΙ",120,0)</f>
        <v>0</v>
      </c>
      <c r="Q7" s="7"/>
      <c r="R7" s="7">
        <f>IF(Q7="ΝΑΙ",60,0)</f>
        <v>0</v>
      </c>
      <c r="S7" s="7"/>
      <c r="T7" s="7">
        <f>IF(S7="ΝΑΙ",250,0)</f>
        <v>0</v>
      </c>
      <c r="U7" s="7"/>
      <c r="V7" s="7">
        <f>IF(U7="ΝΑΙ",120,0)</f>
        <v>0</v>
      </c>
      <c r="W7" s="7"/>
      <c r="X7" s="7">
        <f>IF(W7="ΑΡΙΣΤΗ",70,IF(W7="ΠΟΛΥ ΚΑΛΗ",50,IF(W7="ΚΑΛΗ",30,)))</f>
        <v>0</v>
      </c>
      <c r="Y7" s="7"/>
      <c r="Z7" s="7">
        <f>IF(Y7="ΑΡΙΣΤΗ",70,IF(Y7="ΠΟΛΥ ΚΑΛΗ",50,IF(Y7="ΚΑΛΗ",30,)))</f>
        <v>0</v>
      </c>
      <c r="AA7" s="7" t="s">
        <v>3</v>
      </c>
      <c r="AB7" s="7">
        <f>IF(AA7="ΑΡΙΣΤΗ",70,IF(AA7="ΠΟΛΥ ΚΑΛΗ",50,IF(AA7="ΚΑΛΗ",30,)))</f>
        <v>30</v>
      </c>
      <c r="AC7" s="7"/>
      <c r="AD7" s="7">
        <f>IF(AC7="ΝΑΙ",150,0)</f>
        <v>0</v>
      </c>
      <c r="AE7" s="7"/>
      <c r="AF7" s="7">
        <f>AE7*17</f>
        <v>0</v>
      </c>
      <c r="AG7" s="7"/>
      <c r="AH7" s="7">
        <f>AG7*7</f>
        <v>0</v>
      </c>
      <c r="AI7" s="16">
        <f>H7+AD7+P7+R7+T7+V7+Z7+AB7+AF7+AH7+X7</f>
        <v>797.80000000000007</v>
      </c>
    </row>
    <row r="10" spans="1:45">
      <c r="B10" s="26" t="s">
        <v>64</v>
      </c>
    </row>
  </sheetData>
  <sortState ref="A3:AI8">
    <sortCondition descending="1" ref="AI3:AI8"/>
  </sortState>
  <mergeCells count="4">
    <mergeCell ref="A2:E2"/>
    <mergeCell ref="F2:L2"/>
    <mergeCell ref="O2:AH2"/>
    <mergeCell ref="A1:E1"/>
  </mergeCells>
  <dataValidations count="9">
    <dataValidation type="list" allowBlank="1" showInputMessage="1" showErrorMessage="1" sqref="S4:S5 AC4:AC5 Q4:Q5 U4:U5 F4:F5 N4:O5 Y4:Y5 I4:L5 W4:W5 AA4">
      <formula1>#REF!</formula1>
    </dataValidation>
    <dataValidation type="whole" allowBlank="1" showInputMessage="1" showErrorMessage="1" errorTitle="ΠΡΟΣΟΧΗ!" error="ΑΠΟ 1 ΕΩΣ 84 ΜΗΝΕΣ" sqref="AG4:AG7">
      <formula1>1</formula1>
      <formula2>84</formula2>
    </dataValidation>
    <dataValidation type="decimal" allowBlank="1" showInputMessage="1" showErrorMessage="1" sqref="G4:G7">
      <formula1>5</formula1>
      <formula2>10</formula2>
    </dataValidation>
    <dataValidation type="whole" allowBlank="1" showInputMessage="1" showErrorMessage="1" errorTitle="ΠΡΟΣΟΧΗ!" error="ΑΠΟ 1 ΕΩΣ 24 ΜΗΝΕΣ" sqref="AE4:AE7">
      <formula1>1</formula1>
      <formula2>24</formula2>
    </dataValidation>
    <dataValidation type="list" allowBlank="1" showInputMessage="1" showErrorMessage="1" sqref="Y7 W6:W7 L6">
      <formula1>#REF!</formula1>
    </dataValidation>
    <dataValidation type="list" allowBlank="1" showInputMessage="1" showErrorMessage="1" sqref="N7:O7 I7:L7 S7 AC7 Q7 U7 F7">
      <formula1>$AR$7:$AR$7</formula1>
    </dataValidation>
    <dataValidation type="list" allowBlank="1" showInputMessage="1" showErrorMessage="1" sqref="AA7">
      <formula1>$AP$8:$AP$11</formula1>
    </dataValidation>
    <dataValidation type="list" allowBlank="1" showInputMessage="1" showErrorMessage="1" sqref="AA5:AA6 Y6">
      <formula1>$AS$7:$AS$7</formula1>
    </dataValidation>
    <dataValidation type="list" allowBlank="1" showInputMessage="1" showErrorMessage="1" sqref="N6:O6 F6 S6 AC6 Q6 U6 I6:K6">
      <formula1>$AR$6:$AR$6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9"/>
  <sheetViews>
    <sheetView workbookViewId="0">
      <selection activeCell="AK7" sqref="AK7"/>
    </sheetView>
  </sheetViews>
  <sheetFormatPr defaultRowHeight="15"/>
  <cols>
    <col min="2" max="2" width="17.5703125" customWidth="1"/>
    <col min="3" max="3" width="15.85546875" customWidth="1"/>
    <col min="4" max="10" width="9.140625" customWidth="1"/>
    <col min="11" max="11" width="14.140625" hidden="1" customWidth="1"/>
    <col min="12" max="24" width="9.140625" hidden="1" customWidth="1"/>
    <col min="25" max="25" width="15.42578125" hidden="1" customWidth="1"/>
    <col min="26" max="33" width="9.140625" hidden="1" customWidth="1"/>
    <col min="34" max="34" width="29" customWidth="1"/>
  </cols>
  <sheetData>
    <row r="1" spans="1:44" s="1" customFormat="1" ht="36" customHeight="1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44" s="2" customFormat="1" ht="15.75">
      <c r="A2" s="28" t="s">
        <v>6</v>
      </c>
      <c r="B2" s="28"/>
      <c r="C2" s="28"/>
      <c r="D2" s="28" t="s">
        <v>0</v>
      </c>
      <c r="E2" s="28"/>
      <c r="F2" s="28"/>
      <c r="G2" s="28"/>
      <c r="H2" s="28"/>
      <c r="I2" s="28"/>
      <c r="J2" s="28"/>
      <c r="K2" s="14"/>
      <c r="L2" s="14"/>
      <c r="M2" s="28" t="s">
        <v>28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15"/>
      <c r="AH2" s="14" t="s">
        <v>57</v>
      </c>
    </row>
    <row r="4" spans="1:44" s="5" customFormat="1" ht="94.5" customHeight="1">
      <c r="A4" s="4" t="s">
        <v>1</v>
      </c>
      <c r="B4" s="4" t="s">
        <v>29</v>
      </c>
      <c r="C4" s="4" t="s">
        <v>47</v>
      </c>
      <c r="D4" s="4" t="s">
        <v>13</v>
      </c>
      <c r="E4" s="4" t="s">
        <v>10</v>
      </c>
      <c r="F4" s="4" t="s">
        <v>4</v>
      </c>
      <c r="G4" s="4" t="s">
        <v>14</v>
      </c>
      <c r="H4" s="4" t="s">
        <v>15</v>
      </c>
      <c r="I4" s="4" t="s">
        <v>16</v>
      </c>
      <c r="J4" s="4" t="s">
        <v>17</v>
      </c>
      <c r="K4" s="4"/>
      <c r="L4" s="11" t="s">
        <v>11</v>
      </c>
      <c r="M4" s="4" t="s">
        <v>18</v>
      </c>
      <c r="N4" s="4" t="s">
        <v>4</v>
      </c>
      <c r="O4" s="4" t="s">
        <v>19</v>
      </c>
      <c r="P4" s="4" t="s">
        <v>4</v>
      </c>
      <c r="Q4" s="4" t="s">
        <v>20</v>
      </c>
      <c r="R4" s="4" t="s">
        <v>4</v>
      </c>
      <c r="S4" s="4" t="s">
        <v>21</v>
      </c>
      <c r="T4" s="4" t="s">
        <v>4</v>
      </c>
      <c r="U4" s="4" t="s">
        <v>22</v>
      </c>
      <c r="V4" s="4" t="s">
        <v>4</v>
      </c>
      <c r="W4" s="4" t="s">
        <v>23</v>
      </c>
      <c r="X4" s="4" t="s">
        <v>4</v>
      </c>
      <c r="Y4" s="4" t="s">
        <v>24</v>
      </c>
      <c r="Z4" s="4" t="s">
        <v>4</v>
      </c>
      <c r="AA4" s="4" t="s">
        <v>25</v>
      </c>
      <c r="AB4" s="4" t="s">
        <v>4</v>
      </c>
      <c r="AC4" s="4" t="s">
        <v>26</v>
      </c>
      <c r="AD4" s="4" t="s">
        <v>4</v>
      </c>
      <c r="AE4" s="4" t="s">
        <v>27</v>
      </c>
      <c r="AF4" s="4" t="s">
        <v>4</v>
      </c>
      <c r="AG4"/>
      <c r="AH4" s="11" t="s">
        <v>46</v>
      </c>
    </row>
    <row r="5" spans="1:44" s="1" customFormat="1">
      <c r="A5" s="3">
        <v>1</v>
      </c>
      <c r="B5" s="13" t="s">
        <v>33</v>
      </c>
      <c r="C5" s="13" t="s">
        <v>52</v>
      </c>
      <c r="D5" s="7" t="s">
        <v>12</v>
      </c>
      <c r="E5" s="3"/>
      <c r="F5" s="3">
        <f>E5*110</f>
        <v>0</v>
      </c>
      <c r="G5" s="3" t="s">
        <v>5</v>
      </c>
      <c r="H5" s="3" t="s">
        <v>5</v>
      </c>
      <c r="I5" s="3" t="s">
        <v>5</v>
      </c>
      <c r="J5" s="7" t="s">
        <v>12</v>
      </c>
      <c r="K5" s="3" t="str">
        <f>IF(AND(D5="ΝΑΙ",IF(G5="ΝΑΙ",H5="ΝΑΙ",)*AND(I5="ΝΑΙ",J5="ΝΑΙ")),"ΟΚ","ΑΠΟΡΡΙΠΤΕΤΑΙ")</f>
        <v>ΑΠΟΡΡΙΠΤΕΤΑΙ</v>
      </c>
      <c r="L5" s="3"/>
      <c r="M5" s="3"/>
      <c r="N5" s="3">
        <f>IF(M5="ΝΑΙ",120,0)</f>
        <v>0</v>
      </c>
      <c r="O5" s="3"/>
      <c r="P5" s="3">
        <f>IF(O5="ΝΑΙ",60,0)</f>
        <v>0</v>
      </c>
      <c r="Q5" s="3"/>
      <c r="R5" s="3">
        <f>IF(Q5="ΝΑΙ",250,0)</f>
        <v>0</v>
      </c>
      <c r="S5" s="3"/>
      <c r="T5" s="3">
        <f>IF(S5="ΝΑΙ",120,0)</f>
        <v>0</v>
      </c>
      <c r="U5" s="3"/>
      <c r="V5" s="3">
        <f>IF(U5="ΑΡΙΣΤΗ",70,IF(U5="ΠΟΛΥ ΚΑΛΗ",50,IF(U5="ΚΑΛΗ",30,)))</f>
        <v>0</v>
      </c>
      <c r="W5" s="3"/>
      <c r="X5" s="3">
        <f>IF(W5="ΑΡΙΣΤΗ",70,IF(W5="ΠΟΛΥ ΚΑΛΗ",50,IF(W5="ΚΑΛΗ",30,)))</f>
        <v>0</v>
      </c>
      <c r="Y5" s="3"/>
      <c r="Z5" s="3">
        <v>0</v>
      </c>
      <c r="AA5" s="3"/>
      <c r="AB5" s="3">
        <f>IF(AA5="ΝΑΙ",150,0)</f>
        <v>0</v>
      </c>
      <c r="AC5" s="3"/>
      <c r="AD5" s="3">
        <f>AC5*17</f>
        <v>0</v>
      </c>
      <c r="AE5" s="3"/>
      <c r="AF5" s="3">
        <f>AE5*7</f>
        <v>0</v>
      </c>
      <c r="AG5" s="17">
        <f>F5+AB5+N5+P5+R5+T5+X5+Z5+AD5+AF5+V5</f>
        <v>0</v>
      </c>
      <c r="AH5" s="13" t="s">
        <v>65</v>
      </c>
      <c r="AR5" s="1" t="s">
        <v>3</v>
      </c>
    </row>
    <row r="6" spans="1:44" s="1" customFormat="1">
      <c r="A6" s="7">
        <v>2</v>
      </c>
      <c r="B6" s="13" t="s">
        <v>37</v>
      </c>
      <c r="C6" s="13" t="s">
        <v>53</v>
      </c>
      <c r="D6" s="3" t="s">
        <v>5</v>
      </c>
      <c r="E6" s="3"/>
      <c r="F6" s="3">
        <f>E6*110</f>
        <v>0</v>
      </c>
      <c r="G6" s="3" t="s">
        <v>5</v>
      </c>
      <c r="H6" s="3" t="s">
        <v>5</v>
      </c>
      <c r="I6" s="7" t="s">
        <v>12</v>
      </c>
      <c r="J6" s="3" t="s">
        <v>5</v>
      </c>
      <c r="K6" s="3" t="str">
        <f>IF(AND(D6="ΝΑΙ",IF(G6="ΝΑΙ",H6="ΝΑΙ",)*AND(I6="ΝΑΙ",J6="ΝΑΙ")),"ΟΚ","ΑΠΟΡΡΙΠΤΕΤΑΙ")</f>
        <v>ΑΠΟΡΡΙΠΤΕΤΑΙ</v>
      </c>
      <c r="L6" s="3"/>
      <c r="M6" s="3"/>
      <c r="N6" s="3">
        <f>IF(M6="ΝΑΙ",120,0)</f>
        <v>0</v>
      </c>
      <c r="O6" s="3"/>
      <c r="P6" s="3">
        <f>IF(O6="ΝΑΙ",60,0)</f>
        <v>0</v>
      </c>
      <c r="Q6" s="3"/>
      <c r="R6" s="3">
        <f>IF(Q6="ΝΑΙ",250,0)</f>
        <v>0</v>
      </c>
      <c r="S6" s="3"/>
      <c r="T6" s="3">
        <f>IF(S6="ΝΑΙ",120,0)</f>
        <v>0</v>
      </c>
      <c r="U6" s="3"/>
      <c r="V6" s="3">
        <f>IF(U6="ΑΡΙΣΤΗ",70,IF(U6="ΠΟΛΥ ΚΑΛΗ",50,IF(U6="ΚΑΛΗ",30,)))</f>
        <v>0</v>
      </c>
      <c r="W6" s="3"/>
      <c r="X6" s="3">
        <f>IF(W6="ΑΡΙΣΤΗ",70,IF(W6="ΠΟΛΥ ΚΑΛΗ",50,IF(W6="ΚΑΛΗ",30,)))</f>
        <v>0</v>
      </c>
      <c r="Y6" s="3"/>
      <c r="Z6" s="3">
        <f>IF(Y6="ΑΡΙΣΤΗ",70,IF(Y6="ΠΟΛΥ ΚΑΛΗ",50,IF(Y6="ΚΑΛΗ",30,)))</f>
        <v>0</v>
      </c>
      <c r="AA6" s="3"/>
      <c r="AB6" s="3">
        <f>IF(AA6="ΝΑΙ",150,0)</f>
        <v>0</v>
      </c>
      <c r="AC6" s="3"/>
      <c r="AD6" s="3">
        <f>AC6*17</f>
        <v>0</v>
      </c>
      <c r="AE6" s="3"/>
      <c r="AF6" s="3">
        <f>AE6*7</f>
        <v>0</v>
      </c>
      <c r="AG6" s="17"/>
      <c r="AH6" s="13">
        <v>147</v>
      </c>
    </row>
    <row r="7" spans="1:44" s="10" customFormat="1">
      <c r="A7" s="3">
        <v>3</v>
      </c>
      <c r="B7" s="13" t="s">
        <v>38</v>
      </c>
      <c r="C7" s="13" t="s">
        <v>54</v>
      </c>
      <c r="D7" s="3" t="s">
        <v>5</v>
      </c>
      <c r="E7" s="3"/>
      <c r="F7" s="3">
        <f>E7*110</f>
        <v>0</v>
      </c>
      <c r="G7" s="3" t="s">
        <v>5</v>
      </c>
      <c r="H7" s="3" t="s">
        <v>5</v>
      </c>
      <c r="I7" s="3" t="s">
        <v>5</v>
      </c>
      <c r="J7" s="7" t="s">
        <v>12</v>
      </c>
      <c r="K7" s="3" t="str">
        <f>IF(AND(D7="ΝΑΙ",IF(G7="ΝΑΙ",H7="ΝΑΙ",)*AND(I7="ΝΑΙ",J7="ΝΑΙ")),"ΟΚ","ΑΠΟΡΡΙΠΤΕΤΑΙ")</f>
        <v>ΑΠΟΡΡΙΠΤΕΤΑΙ</v>
      </c>
      <c r="L7" s="3"/>
      <c r="M7" s="3"/>
      <c r="N7" s="3">
        <f>IF(M7="ΝΑΙ",120,0)</f>
        <v>0</v>
      </c>
      <c r="O7" s="3"/>
      <c r="P7" s="3">
        <f>IF(O7="ΝΑΙ",60,0)</f>
        <v>0</v>
      </c>
      <c r="Q7" s="3"/>
      <c r="R7" s="3">
        <f>IF(Q7="ΝΑΙ",250,0)</f>
        <v>0</v>
      </c>
      <c r="S7" s="3"/>
      <c r="T7" s="3">
        <f>IF(S7="ΝΑΙ",120,0)</f>
        <v>0</v>
      </c>
      <c r="U7" s="3"/>
      <c r="V7" s="3">
        <f>IF(U7="ΑΡΙΣΤΗ",70,IF(U7="ΠΟΛΥ ΚΑΛΗ",50,IF(U7="ΚΑΛΗ",30,)))</f>
        <v>0</v>
      </c>
      <c r="W7" s="3"/>
      <c r="X7" s="3">
        <f>IF(W7="ΑΡΙΣΤΗ",70,IF(W7="ΠΟΛΥ ΚΑΛΗ",50,IF(W7="ΚΑΛΗ",30,)))</f>
        <v>0</v>
      </c>
      <c r="Y7" s="3" t="s">
        <v>66</v>
      </c>
      <c r="Z7" s="3">
        <v>50</v>
      </c>
      <c r="AA7" s="3"/>
      <c r="AB7" s="3">
        <f>IF(AA7="ΝΑΙ",150,0)</f>
        <v>0</v>
      </c>
      <c r="AC7" s="3"/>
      <c r="AD7" s="3">
        <f>AC7*17</f>
        <v>0</v>
      </c>
      <c r="AE7" s="3"/>
      <c r="AF7" s="3">
        <f>AE7*7</f>
        <v>0</v>
      </c>
      <c r="AG7" s="17">
        <f>F7+AB7+N7+P7+R7+T7+X7+Z7+AD7+AF7+V7</f>
        <v>50</v>
      </c>
      <c r="AH7" s="27">
        <v>150</v>
      </c>
    </row>
    <row r="8" spans="1:44" s="10" customFormat="1">
      <c r="A8" s="3">
        <v>3</v>
      </c>
      <c r="B8" s="12" t="s">
        <v>39</v>
      </c>
      <c r="C8" s="12" t="s">
        <v>55</v>
      </c>
      <c r="D8" s="7" t="s">
        <v>5</v>
      </c>
      <c r="E8" s="7"/>
      <c r="F8" s="7">
        <f>E8*110</f>
        <v>0</v>
      </c>
      <c r="G8" s="7" t="s">
        <v>12</v>
      </c>
      <c r="H8" s="7" t="s">
        <v>5</v>
      </c>
      <c r="I8" s="7" t="s">
        <v>5</v>
      </c>
      <c r="J8" s="7" t="s">
        <v>5</v>
      </c>
      <c r="K8" s="7" t="str">
        <f>IF(AND(D8="ΝΑΙ",IF(G8="ΝΑΙ",H8="ΝΑΙ",)*AND(I8="ΝΑΙ",J8="ΝΑΙ")),"ΟΚ","ΑΠΟΡΡΙΠΤΕΤΑΙ")</f>
        <v>ΑΠΟΡΡΙΠΤΕΤΑΙ</v>
      </c>
      <c r="L8" s="7"/>
      <c r="M8" s="7"/>
      <c r="N8" s="7">
        <f>IF(M8="ΝΑΙ",120,0)</f>
        <v>0</v>
      </c>
      <c r="O8" s="7"/>
      <c r="P8" s="7">
        <f>IF(O8="ΝΑΙ",60,0)</f>
        <v>0</v>
      </c>
      <c r="Q8" s="7"/>
      <c r="R8" s="7">
        <f>IF(Q8="ΝΑΙ",250,0)</f>
        <v>0</v>
      </c>
      <c r="S8" s="7"/>
      <c r="T8" s="7">
        <f>IF(S8="ΝΑΙ",120,0)</f>
        <v>0</v>
      </c>
      <c r="U8" s="7"/>
      <c r="V8" s="7">
        <f>IF(U8="ΑΡΙΣΤΗ",70,IF(U8="ΠΟΛΥ ΚΑΛΗ",50,IF(U8="ΚΑΛΗ",30,)))</f>
        <v>0</v>
      </c>
      <c r="W8" s="7"/>
      <c r="X8" s="7">
        <f>IF(W8="ΑΡΙΣΤΗ",70,IF(W8="ΠΟΛΥ ΚΑΛΗ",50,IF(W8="ΚΑΛΗ",30,)))</f>
        <v>0</v>
      </c>
      <c r="Y8" s="7"/>
      <c r="Z8" s="7">
        <f>IF(Y8="ΑΡΙΣΤΗ",70,IF(Y8="ΠΟΛΥ ΚΑΛΗ",50,IF(Y8="ΚΑΛΗ",30,)))</f>
        <v>0</v>
      </c>
      <c r="AA8" s="7"/>
      <c r="AB8" s="7">
        <f>IF(AA8="ΝΑΙ",150,0)</f>
        <v>0</v>
      </c>
      <c r="AC8" s="7"/>
      <c r="AD8" s="7">
        <f>AC8*17</f>
        <v>0</v>
      </c>
      <c r="AE8" s="7"/>
      <c r="AF8" s="7">
        <f>AE8*7</f>
        <v>0</v>
      </c>
      <c r="AG8" s="16">
        <f>F8+AB8+N8+P8+R8+T8+X8+Z8+AD8+AF8+V8</f>
        <v>0</v>
      </c>
      <c r="AH8" s="12">
        <v>126</v>
      </c>
    </row>
    <row r="9" spans="1:44" s="10" customFormat="1">
      <c r="A9" s="3">
        <v>4</v>
      </c>
      <c r="B9" s="12" t="s">
        <v>45</v>
      </c>
      <c r="C9" s="12" t="s">
        <v>56</v>
      </c>
      <c r="D9" s="7" t="s">
        <v>5</v>
      </c>
      <c r="E9" s="7"/>
      <c r="F9" s="7">
        <f>E9*110</f>
        <v>0</v>
      </c>
      <c r="G9" s="7" t="s">
        <v>5</v>
      </c>
      <c r="H9" s="7" t="s">
        <v>5</v>
      </c>
      <c r="I9" s="7" t="s">
        <v>5</v>
      </c>
      <c r="J9" s="7" t="s">
        <v>12</v>
      </c>
      <c r="K9" s="7" t="str">
        <f>IF(AND(D9="ΝΑΙ",IF(G9="ΝΑΙ",H9="ΝΑΙ",)*AND(I9="ΝΑΙ",J9="ΝΑΙ")),"ΟΚ","ΑΠΟΡΡΙΠΤΕΤΑΙ")</f>
        <v>ΑΠΟΡΡΙΠΤΕΤΑΙ</v>
      </c>
      <c r="L9" s="7"/>
      <c r="M9" s="7"/>
      <c r="N9" s="7">
        <f>IF(M9="ΝΑΙ",120,0)</f>
        <v>0</v>
      </c>
      <c r="O9" s="7"/>
      <c r="P9" s="7">
        <f>IF(O9="ΝΑΙ",60,0)</f>
        <v>0</v>
      </c>
      <c r="Q9" s="7"/>
      <c r="R9" s="7">
        <f>IF(Q9="ΝΑΙ",250,0)</f>
        <v>0</v>
      </c>
      <c r="S9" s="7"/>
      <c r="T9" s="7">
        <f>IF(S9="ΝΑΙ",120,0)</f>
        <v>0</v>
      </c>
      <c r="U9" s="7"/>
      <c r="V9" s="7">
        <f>IF(U9="ΑΡΙΣΤΗ",70,IF(U9="ΠΟΛΥ ΚΑΛΗ",50,IF(U9="ΚΑΛΗ",30,)))</f>
        <v>0</v>
      </c>
      <c r="W9" s="7"/>
      <c r="X9" s="7">
        <f>IF(W9="ΑΡΙΣΤΗ",70,IF(W9="ΠΟΛΥ ΚΑΛΗ",50,IF(W9="ΚΑΛΗ",30,)))</f>
        <v>0</v>
      </c>
      <c r="Y9" s="7"/>
      <c r="Z9" s="7">
        <f>IF(Y9="ΑΡΙΣΤΗ",70,IF(Y9="ΠΟΛΥ ΚΑΛΗ",50,IF(Y9="ΚΑΛΗ",30,)))</f>
        <v>0</v>
      </c>
      <c r="AA9" s="7"/>
      <c r="AB9" s="7">
        <f>IF(AA9="ΝΑΙ",150,0)</f>
        <v>0</v>
      </c>
      <c r="AC9" s="7"/>
      <c r="AD9" s="7">
        <f>AC9*17</f>
        <v>0</v>
      </c>
      <c r="AE9" s="7"/>
      <c r="AF9" s="7">
        <f>AE9*7</f>
        <v>0</v>
      </c>
      <c r="AG9" s="16">
        <f>F9+AB9+N9+P9+R9+T9+X9+Z9+AD9+AF9+V9</f>
        <v>0</v>
      </c>
      <c r="AH9" s="12">
        <v>150</v>
      </c>
    </row>
  </sheetData>
  <mergeCells count="4">
    <mergeCell ref="A2:C2"/>
    <mergeCell ref="D2:J2"/>
    <mergeCell ref="M2:AF2"/>
    <mergeCell ref="A1:AH1"/>
  </mergeCells>
  <dataValidations count="6">
    <dataValidation type="list" allowBlank="1" showInputMessage="1" showErrorMessage="1" sqref="Y8:Y9 U8:U9 U5:U6 Y5:Y6 W5:W6 W8:W9">
      <formula1>$AR$10:$AR$10</formula1>
    </dataValidation>
    <dataValidation type="list" allowBlank="1" showInputMessage="1" showErrorMessage="1" sqref="G8:J9 J7 D8:D9 D5:D6 G5:J6 L5:M6 Q5:Q6 AA5:AA6 O5:O6 S5:S6 S8:S9 O8:O9 AA8:AA9 Q8:Q9 L8:M9">
      <formula1>$AQ$9:$AQ$9</formula1>
    </dataValidation>
    <dataValidation type="whole" allowBlank="1" showInputMessage="1" showErrorMessage="1" errorTitle="ΠΡΟΣΟΧΗ!" error="ΑΠΟ 1 ΕΩΣ 84 ΜΗΝΕΣ" sqref="AE5:AE9">
      <formula1>1</formula1>
      <formula2>84</formula2>
    </dataValidation>
    <dataValidation type="whole" allowBlank="1" showInputMessage="1" showErrorMessage="1" errorTitle="ΠΡΟΣΟΧΗ!" error="ΑΠΟ 1 ΕΩΣ 24 ΜΗΝΕΣ" sqref="AC5:AC9">
      <formula1>1</formula1>
      <formula2>24</formula2>
    </dataValidation>
    <dataValidation type="decimal" allowBlank="1" showInputMessage="1" showErrorMessage="1" sqref="E5:E9">
      <formula1>5</formula1>
      <formula2>10</formula2>
    </dataValidation>
    <dataValidation type="list" allowBlank="1" showInputMessage="1" showErrorMessage="1" sqref="Q7 AA7 O7 S7 D7 L7:M7 W7 Y7 U7 G7:I7">
      <formula1>#REF!</formula1>
    </dataValidation>
  </dataValidations>
  <pageMargins left="0.70866141732283472" right="0.70866141732283472" top="0.3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3</vt:i4>
      </vt:variant>
    </vt:vector>
  </HeadingPairs>
  <TitlesOfParts>
    <vt:vector size="7" baseType="lpstr">
      <vt:lpstr>ΠΕ24_ΠΙΝΑΚΑΣ ΠΡΟΣΛΗΠΤΕΩΝ</vt:lpstr>
      <vt:lpstr>ΠΕ24_ΓΕΝΙΚΗ ΚΑΤΑΤ_ΜΕ ΕΜΠΕΙΡ</vt:lpstr>
      <vt:lpstr>ΠΕ24_ΓΕΝΙΚΗ ΚΑΤΑΤ_ΧΩΡΙΣ ΕΜΠΕΙΡ</vt:lpstr>
      <vt:lpstr>ΠΕ24_ΑΠΟΡΡΙΠΤΕΟΙ</vt:lpstr>
      <vt:lpstr>ΠΕ24_ΑΠΟΡΡΙΠΤΕΟΙ!Print_Area</vt:lpstr>
      <vt:lpstr>'ΠΕ24_ΓΕΝΙΚΗ ΚΑΤΑΤ_ΜΕ ΕΜΠΕΙΡ'!Print_Area</vt:lpstr>
      <vt:lpstr>'ΠΕ24_ΠΙΝΑΚΑΣ ΠΡΟΣΛΗΠΤΕΩΝ'!Print_Area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2018-10-31T07:30:10Z</cp:lastPrinted>
  <dcterms:created xsi:type="dcterms:W3CDTF">2017-10-23T05:29:48Z</dcterms:created>
  <dcterms:modified xsi:type="dcterms:W3CDTF">2018-11-26T09:53:01Z</dcterms:modified>
</cp:coreProperties>
</file>