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ΠΕ 21_ΠΡΟΣΛΗΠΤΕΟΣ" sheetId="7" r:id="rId1"/>
    <sheet name="ΠΕ21_ΓΕΝΙΚΗ ΚΑΤΑΤΑΞΗ ΜΕ ΕΜΠΕΙΡ" sheetId="4" r:id="rId2"/>
    <sheet name="ΠΕ21_ΤΡΙΤΕΚΝΟΙ ΜΕ ΕΜΠΕΙΡΙΑ" sheetId="5" r:id="rId3"/>
    <sheet name="ΠΕ21_ΑΠΟΡΡΙΠΤΕΟΙ" sheetId="8" r:id="rId4"/>
  </sheets>
  <calcPr calcId="125725"/>
</workbook>
</file>

<file path=xl/calcChain.xml><?xml version="1.0" encoding="utf-8"?>
<calcChain xmlns="http://schemas.openxmlformats.org/spreadsheetml/2006/main">
  <c r="H4" i="7"/>
  <c r="AD4"/>
  <c r="P4"/>
  <c r="R4"/>
  <c r="T4"/>
  <c r="V4"/>
  <c r="Z4"/>
  <c r="AB4"/>
  <c r="AF4"/>
  <c r="AH4"/>
  <c r="X4"/>
  <c r="AI4"/>
  <c r="L4"/>
  <c r="F5" i="8"/>
  <c r="F4"/>
  <c r="H4" i="5"/>
  <c r="AD4"/>
  <c r="P4"/>
  <c r="R4"/>
  <c r="T4"/>
  <c r="V4"/>
  <c r="Z4"/>
  <c r="AB4"/>
  <c r="AF4"/>
  <c r="AH4"/>
  <c r="X4"/>
  <c r="AI4"/>
  <c r="L4"/>
  <c r="H14" i="4"/>
  <c r="AD14"/>
  <c r="P14"/>
  <c r="R14"/>
  <c r="T14"/>
  <c r="V14"/>
  <c r="Z14"/>
  <c r="AB14"/>
  <c r="AF14"/>
  <c r="AH14"/>
  <c r="X14"/>
  <c r="AI14"/>
  <c r="L14"/>
  <c r="H4"/>
  <c r="L4"/>
  <c r="P4"/>
  <c r="R4"/>
  <c r="T4"/>
  <c r="V4"/>
  <c r="X4"/>
  <c r="Z4"/>
  <c r="AB4"/>
  <c r="AD4"/>
  <c r="AF4"/>
  <c r="AH4"/>
  <c r="AI4"/>
  <c r="H5"/>
  <c r="L5"/>
  <c r="P5"/>
  <c r="R5"/>
  <c r="T5"/>
  <c r="V5"/>
  <c r="X5"/>
  <c r="Z5"/>
  <c r="AB5"/>
  <c r="AD5"/>
  <c r="AF5"/>
  <c r="AH5"/>
  <c r="AI5"/>
  <c r="H6"/>
  <c r="L6"/>
  <c r="P6"/>
  <c r="R6"/>
  <c r="T6"/>
  <c r="V6"/>
  <c r="X6"/>
  <c r="Z6"/>
  <c r="AB6"/>
  <c r="AD6"/>
  <c r="AF6"/>
  <c r="AH6"/>
  <c r="AI6"/>
  <c r="H13"/>
  <c r="L13"/>
  <c r="P13"/>
  <c r="R13"/>
  <c r="T13"/>
  <c r="V13"/>
  <c r="X13"/>
  <c r="Z13"/>
  <c r="AB13"/>
  <c r="AD13"/>
  <c r="AF13"/>
  <c r="AH13"/>
  <c r="AI13"/>
  <c r="H7"/>
  <c r="L7"/>
  <c r="P7"/>
  <c r="R7"/>
  <c r="T7"/>
  <c r="V7"/>
  <c r="X7"/>
  <c r="Z7"/>
  <c r="AB7"/>
  <c r="AD7"/>
  <c r="AF7"/>
  <c r="AH7"/>
  <c r="AI7"/>
  <c r="AH9"/>
  <c r="AH15"/>
  <c r="AH10"/>
  <c r="AH16"/>
  <c r="AH12"/>
  <c r="AH8"/>
  <c r="AH11"/>
  <c r="AF9"/>
  <c r="AF15"/>
  <c r="AF10"/>
  <c r="AF16"/>
  <c r="AF12"/>
  <c r="AF8"/>
  <c r="AF11"/>
  <c r="AD9"/>
  <c r="AD15"/>
  <c r="AD10"/>
  <c r="AD16"/>
  <c r="AD12"/>
  <c r="AD8"/>
  <c r="AD11"/>
  <c r="X9"/>
  <c r="X15"/>
  <c r="X10"/>
  <c r="X16"/>
  <c r="X12"/>
  <c r="X8"/>
  <c r="X11"/>
  <c r="L9"/>
  <c r="L15"/>
  <c r="L10"/>
  <c r="L16"/>
  <c r="L12"/>
  <c r="L8"/>
  <c r="L11"/>
  <c r="Z12"/>
  <c r="Z8"/>
  <c r="AB9"/>
  <c r="AB15"/>
  <c r="AB10"/>
  <c r="AB16"/>
  <c r="AB12"/>
  <c r="AB8"/>
  <c r="AB11"/>
  <c r="Z11"/>
  <c r="Z9"/>
  <c r="Z15"/>
  <c r="Z10"/>
  <c r="Z16"/>
  <c r="R9"/>
  <c r="R15"/>
  <c r="R10"/>
  <c r="R16"/>
  <c r="R12"/>
  <c r="R8"/>
  <c r="R11"/>
  <c r="T9"/>
  <c r="T15"/>
  <c r="T10"/>
  <c r="T16"/>
  <c r="T12"/>
  <c r="T8"/>
  <c r="T11"/>
  <c r="V9"/>
  <c r="V15"/>
  <c r="V10"/>
  <c r="V16"/>
  <c r="V12"/>
  <c r="V8"/>
  <c r="V11"/>
  <c r="P9"/>
  <c r="P15"/>
  <c r="P10"/>
  <c r="P16"/>
  <c r="P12"/>
  <c r="P8"/>
  <c r="P11"/>
  <c r="H9"/>
  <c r="AI9"/>
  <c r="H15"/>
  <c r="AI15"/>
  <c r="H10"/>
  <c r="AI10"/>
  <c r="H16"/>
  <c r="AI16"/>
  <c r="H12"/>
  <c r="AI12"/>
  <c r="H8"/>
  <c r="AI8"/>
  <c r="H11"/>
  <c r="AI11"/>
</calcChain>
</file>

<file path=xl/sharedStrings.xml><?xml version="1.0" encoding="utf-8"?>
<sst xmlns="http://schemas.openxmlformats.org/spreadsheetml/2006/main" count="299" uniqueCount="93">
  <si>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</si>
  <si>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</si>
  <si>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</si>
  <si>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</si>
  <si>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</si>
  <si>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</si>
  <si>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</si>
  <si>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</si>
  <si>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</si>
  <si>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</si>
  <si>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</si>
  <si>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</si>
  <si>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</si>
  <si>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</si>
  <si>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ΤΡΙΤΕΚΝΟΣ  Ή ΤΕΚΝΟ ΤΡΙΤΕΚΝΩΝ</t>
  </si>
  <si>
    <t>ΑΔΕΙΑ ΑΣΚΗΣΗΣ ΕΠΑΓΓΕΛΜΑΤΟΣ (κωδ. 121)</t>
  </si>
  <si>
    <t>ΓΝΩΣΗ ΧΕΙΡΙΣΜΟΥ Η/Υ (κωδ. 147)</t>
  </si>
  <si>
    <t xml:space="preserve"> ΚΑΛΗ ΓΝΩΣΗ ΑΓΓΛΙΚΗΣ ΓΛΩΣΣΑΣ (κωδ. 150)</t>
  </si>
  <si>
    <t>ΤΙΤΛΟΣ ΣΠΟΥΔΩΝ (κωδ.003)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</si>
  <si>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</si>
  <si>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</si>
  <si>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</si>
  <si>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</si>
  <si>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</si>
  <si>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</si>
  <si>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</si>
  <si>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</si>
  <si>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</si>
  <si>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</si>
  <si>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</si>
  <si>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</si>
  <si>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1893/01-10-2018</t>
  </si>
  <si>
    <t>ΑΝΤΩΝΟΠΟΥΛΟΥ</t>
  </si>
  <si>
    <t>ΧΡΙΣΤΙΝΑ</t>
  </si>
  <si>
    <t>293/24-09-2018</t>
  </si>
  <si>
    <t>304/24-09-2018</t>
  </si>
  <si>
    <t>1354/28-09-2018</t>
  </si>
  <si>
    <t>ΖΙΩΓΑ</t>
  </si>
  <si>
    <t>ΣΩΤΗΡΙΑ</t>
  </si>
  <si>
    <t>1955/01-10-2018</t>
  </si>
  <si>
    <t>ΖΥΓΑΚΗ</t>
  </si>
  <si>
    <t>ΠΑΝΑΓΙΩΤΑ</t>
  </si>
  <si>
    <t>344/24-09-2018</t>
  </si>
  <si>
    <t>ΚΟΥΡΜΟΥΛΑΚΗΣ</t>
  </si>
  <si>
    <t>ΓΕΩΡΓΙΟΣ</t>
  </si>
  <si>
    <t>1080/28-09-2018</t>
  </si>
  <si>
    <t>ΜΑΡΓΑΡΙΤΟΥΛΗ</t>
  </si>
  <si>
    <t>ΜΑΡΙΑ-ΕΥΑΓΓΕΛΙΑ</t>
  </si>
  <si>
    <t>1745/01-10-2018</t>
  </si>
  <si>
    <t>ΜΟΣΧΟΠΟΥΛΟΣ</t>
  </si>
  <si>
    <t>1146/28-09-2018</t>
  </si>
  <si>
    <t>ΜΠΕΛΤΣΙΟΥ</t>
  </si>
  <si>
    <t>ΕΛΙΣΣΑΒΕΤ</t>
  </si>
  <si>
    <t>966/27-09-2018</t>
  </si>
  <si>
    <t>ΜΠΟΥΓΑΤΙΩΤΗ</t>
  </si>
  <si>
    <t>ΕΥΑΓΓΕΛΙΑ</t>
  </si>
  <si>
    <t>1062/27-09-2018</t>
  </si>
  <si>
    <t>ΣΙΩΤΗ</t>
  </si>
  <si>
    <t>ΚΥΡΙΑΚΗ</t>
  </si>
  <si>
    <t>2233/01-10-2018</t>
  </si>
  <si>
    <t>ΤΡΙΜΗΣ</t>
  </si>
  <si>
    <t>1158/28-09-2018</t>
  </si>
  <si>
    <t>ΧΑΝΤΖΙΑΡΑ</t>
  </si>
  <si>
    <t>ΜΑΡΤΣΕΛΛΑ-ΠΑΜΕΛΑ</t>
  </si>
  <si>
    <t>791/26-09-2018</t>
  </si>
  <si>
    <t>ΧΑΤΖΗΜΙΧΟΥ</t>
  </si>
  <si>
    <t>ΔΗΜΗΤΡΑ</t>
  </si>
  <si>
    <t>ΑΔΤ</t>
  </si>
  <si>
    <t>**8634</t>
  </si>
  <si>
    <t>**5114</t>
  </si>
  <si>
    <t>**0323</t>
  </si>
  <si>
    <t>**6389</t>
  </si>
  <si>
    <t>**5397</t>
  </si>
  <si>
    <t>**1949</t>
  </si>
  <si>
    <t>**3703</t>
  </si>
  <si>
    <t>**1036</t>
  </si>
  <si>
    <t>**0136</t>
  </si>
  <si>
    <t>**0016</t>
  </si>
  <si>
    <t>**2346</t>
  </si>
  <si>
    <t>**7652</t>
  </si>
  <si>
    <t>**8406</t>
  </si>
  <si>
    <t>**7735</t>
  </si>
  <si>
    <t>1801/1-10-2018</t>
  </si>
  <si>
    <t>**9173</t>
  </si>
  <si>
    <t xml:space="preserve">ΑΘΑΝΑΣΙΟΥ </t>
  </si>
  <si>
    <t>ΠΗΓΗ</t>
  </si>
  <si>
    <t>ΠΕ21 - ΦΑΡΜΑΚΟΠΟΙΟΙ
ΠΡΟΣΩΡΙΝΟΣ ΠΙΝΑΚΑΣ ΓΕΝΙΚΗΣ ΚΑΤΑΤΑΞΗΣ (ΜΕ ΓΕΝΙΚΗ ΕΜΠΕΙΡΙΑ)</t>
  </si>
  <si>
    <t>ΠΕ21 - ΦΑΡΜΑΚΟΠΟΙΟΙ
ΠΡΟΣΩΡΙΝΟΣ ΠΙΝΑΚΑΣ ΑΠΟΡΡΙΠΤΕΩΝ</t>
  </si>
  <si>
    <t>ΑΙΤΙΟΛΟΓΙΑ ΑΠΟΡΡΙΨΗΣ</t>
  </si>
  <si>
    <t>147, 150</t>
  </si>
  <si>
    <t>ΠΕ21 - ΦΑΡΜΑΚΟΠΟΙΟΙ
ΠΡΟΣΩΡΙΝΟΣ ΠΙΝΑΚΑΣ ΤΡΙΤΕΚΝΩΝ Ή ΤΕΚΝΩΝ ΤΡΙΤΕΚΝΩΝ (ΜΕ ΓΕΝΙΚΗ ΕΜΠΕΙΡΙΑ)</t>
  </si>
  <si>
    <r>
      <t xml:space="preserve">ΠΕ21 - ΦΑΡΜΑΚΟΠΟΙΟΙ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ΠΡΟΣΛΗΠΤΕΩΝ </t>
    </r>
    <r>
      <rPr>
        <b/>
        <sz val="14"/>
        <color theme="1"/>
        <rFont val="Calibri"/>
        <family val="2"/>
        <charset val="161"/>
        <scheme val="minor"/>
      </rPr>
      <t xml:space="preserve">
1 ΘΕΣΗ ΤΡΙΤΕΚΝΩΝ Ή ΤΕΚΝΩΝ ΤΡΙΤΕΚΝΩΝ (ΜΕ ΓΕΝΙΚΗ ΕΜΠΕΙΡΙΑ)</t>
    </r>
  </si>
  <si>
    <t>ΠΑΡΑΤΗΡΗΣΕΙΣ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</si>
</sst>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"/>
  <sheetViews>
    <sheetView tabSelected="1" topLeftCell="S1" workbookViewId="0">
      <selection activeCell="U17" sqref="U17"/>
    </sheetView>
  </sheetViews>
  <sheetFormatPr defaultRowHeight="15"/>
  <cols>
    <col min="2" max="2" width="15.140625" customWidth="1"/>
    <col min="4" max="4" width="14" bestFit="1" customWidth="1"/>
    <col min="5" max="5" width="12.140625" customWidth="1"/>
    <col min="6" max="6" width="11.85546875" customWidth="1"/>
    <col min="7" max="7" width="13.85546875" customWidth="1"/>
    <col min="13" max="13" width="15" customWidth="1"/>
    <col min="15" max="15" width="12.140625" bestFit="1" customWidth="1"/>
    <col min="17" max="17" width="12.28515625" bestFit="1" customWidth="1"/>
    <col min="19" max="19" width="12.140625" bestFit="1" customWidth="1"/>
    <col min="21" max="21" width="12.140625" bestFit="1" customWidth="1"/>
    <col min="23" max="23" width="8.85546875" bestFit="1" customWidth="1"/>
    <col min="25" max="25" width="8.85546875" bestFit="1" customWidth="1"/>
    <col min="27" max="27" width="11.7109375" customWidth="1"/>
    <col min="29" max="29" width="13.7109375" bestFit="1" customWidth="1"/>
    <col min="31" max="31" width="17.42578125" bestFit="1" customWidth="1"/>
    <col min="33" max="33" width="11.5703125" bestFit="1" customWidth="1"/>
    <col min="35" max="35" width="17.140625" customWidth="1"/>
  </cols>
  <sheetData>
    <row r="1" spans="1:35" s="1" customFormat="1" ht="97.5" customHeight="1">
      <c r="A1" s="21" t="s">
        <v>91</v>
      </c>
      <c r="B1" s="22"/>
      <c r="C1" s="22"/>
      <c r="D1" s="22"/>
      <c r="E1" s="22"/>
      <c r="F1" s="5"/>
      <c r="G1" s="5"/>
      <c r="H1" s="5"/>
      <c r="I1" s="5"/>
      <c r="J1" s="3"/>
      <c r="K1" s="3"/>
      <c r="L1" s="12"/>
      <c r="M1" s="12"/>
      <c r="N1" s="12"/>
      <c r="O1" s="5"/>
      <c r="P1" s="5"/>
      <c r="Q1" s="5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5"/>
    </row>
    <row r="2" spans="1:35" s="2" customFormat="1" ht="15.75">
      <c r="A2" s="23" t="s">
        <v>7</v>
      </c>
      <c r="B2" s="24"/>
      <c r="C2" s="24"/>
      <c r="D2" s="24"/>
      <c r="E2" s="24"/>
      <c r="F2" s="25" t="s">
        <v>0</v>
      </c>
      <c r="G2" s="25"/>
      <c r="H2" s="25"/>
      <c r="I2" s="25"/>
      <c r="J2" s="26"/>
      <c r="K2" s="26"/>
      <c r="L2" s="13"/>
      <c r="M2" s="13"/>
      <c r="N2" s="13"/>
      <c r="O2" s="24" t="s">
        <v>29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7"/>
    </row>
    <row r="3" spans="1:35" s="9" customFormat="1" ht="94.5" customHeight="1">
      <c r="A3" s="6" t="s">
        <v>1</v>
      </c>
      <c r="B3" s="6" t="s">
        <v>30</v>
      </c>
      <c r="C3" s="11" t="s">
        <v>67</v>
      </c>
      <c r="D3" s="11" t="s">
        <v>8</v>
      </c>
      <c r="E3" s="6" t="s">
        <v>9</v>
      </c>
      <c r="F3" s="6" t="s">
        <v>18</v>
      </c>
      <c r="G3" s="8" t="s">
        <v>11</v>
      </c>
      <c r="H3" s="8" t="s">
        <v>4</v>
      </c>
      <c r="I3" s="8" t="s">
        <v>15</v>
      </c>
      <c r="J3" s="6" t="s">
        <v>16</v>
      </c>
      <c r="K3" s="6" t="s">
        <v>17</v>
      </c>
      <c r="L3" s="14"/>
      <c r="M3" s="15" t="s">
        <v>12</v>
      </c>
      <c r="N3" s="16" t="s">
        <v>14</v>
      </c>
      <c r="O3" s="8" t="s">
        <v>19</v>
      </c>
      <c r="P3" s="6" t="s">
        <v>4</v>
      </c>
      <c r="Q3" s="8" t="s">
        <v>20</v>
      </c>
      <c r="R3" s="8" t="s">
        <v>4</v>
      </c>
      <c r="S3" s="6" t="s">
        <v>21</v>
      </c>
      <c r="T3" s="6" t="s">
        <v>4</v>
      </c>
      <c r="U3" s="6" t="s">
        <v>22</v>
      </c>
      <c r="V3" s="6" t="s">
        <v>4</v>
      </c>
      <c r="W3" s="6" t="s">
        <v>23</v>
      </c>
      <c r="X3" s="6" t="s">
        <v>4</v>
      </c>
      <c r="Y3" s="6" t="s">
        <v>24</v>
      </c>
      <c r="Z3" s="6" t="s">
        <v>4</v>
      </c>
      <c r="AA3" s="6" t="s">
        <v>25</v>
      </c>
      <c r="AB3" s="11" t="s">
        <v>4</v>
      </c>
      <c r="AC3" s="6" t="s">
        <v>26</v>
      </c>
      <c r="AD3" s="6" t="s">
        <v>4</v>
      </c>
      <c r="AE3" s="6" t="s">
        <v>27</v>
      </c>
      <c r="AF3" s="6" t="s">
        <v>4</v>
      </c>
      <c r="AG3" s="6" t="s">
        <v>28</v>
      </c>
      <c r="AH3" s="7" t="s">
        <v>4</v>
      </c>
      <c r="AI3" s="18" t="s">
        <v>10</v>
      </c>
    </row>
    <row r="4" spans="1:35" s="1" customFormat="1" ht="18" customHeight="1">
      <c r="A4" s="3">
        <v>1</v>
      </c>
      <c r="B4" s="6" t="s">
        <v>53</v>
      </c>
      <c r="C4" s="6" t="s">
        <v>79</v>
      </c>
      <c r="D4" s="17" t="s">
        <v>54</v>
      </c>
      <c r="E4" s="17" t="s">
        <v>55</v>
      </c>
      <c r="F4" s="5" t="s">
        <v>5</v>
      </c>
      <c r="G4" s="5">
        <v>6.59</v>
      </c>
      <c r="H4" s="5">
        <f t="shared" ref="H4" si="0">G4*110</f>
        <v>724.9</v>
      </c>
      <c r="I4" s="5" t="s">
        <v>5</v>
      </c>
      <c r="J4" s="3" t="s">
        <v>5</v>
      </c>
      <c r="K4" s="3" t="s">
        <v>5</v>
      </c>
      <c r="L4" s="12" t="str">
        <f t="shared" ref="L4" si="1">IF(AND(F4="ΝΑΙ",IF(I4="ΝΑΙ",J4="ΝΑΙ",)*AND(K4="ΝΑΙ")),"ΟΚ","ΑΠΟΡΡΙΠΤΕΤΑΙ")</f>
        <v>ΟΚ</v>
      </c>
      <c r="M4" s="12" t="s">
        <v>5</v>
      </c>
      <c r="N4" s="12" t="s">
        <v>5</v>
      </c>
      <c r="O4" s="5"/>
      <c r="P4" s="3">
        <f t="shared" ref="P4" si="2">IF(O4="ΝΑΙ",120,0)</f>
        <v>0</v>
      </c>
      <c r="Q4" s="5"/>
      <c r="R4" s="5">
        <f t="shared" ref="R4" si="3">IF(Q4="ΝΑΙ",60,0)</f>
        <v>0</v>
      </c>
      <c r="S4" s="3"/>
      <c r="T4" s="3">
        <f t="shared" ref="T4" si="4">IF(S4="ΝΑΙ",250,0)</f>
        <v>0</v>
      </c>
      <c r="U4" s="3"/>
      <c r="V4" s="3">
        <f t="shared" ref="V4" si="5">IF(U4="ΝΑΙ",120,0)</f>
        <v>0</v>
      </c>
      <c r="W4" s="3" t="s">
        <v>2</v>
      </c>
      <c r="X4" s="3">
        <f t="shared" ref="X4" si="6">IF(W4="ΑΡΙΣΤΗ",70,IF(W4="ΠΟΛΥ ΚΑΛΗ",50,IF(W4="ΚΑΛΗ",30,)))</f>
        <v>70</v>
      </c>
      <c r="Y4" s="3"/>
      <c r="Z4" s="3">
        <f t="shared" ref="Z4" si="7">IF(Y4="ΑΡΙΣΤΗ",70,IF(Y4="ΠΟΛΥ ΚΑΛΗ",50,IF(Y4="ΚΑΛΗ",30,)))</f>
        <v>0</v>
      </c>
      <c r="AA4" s="3"/>
      <c r="AB4" s="3">
        <f t="shared" ref="AB4" si="8">IF(AA4="ΑΡΙΣΤΗ",70,IF(AA4="ΠΟΛΥ ΚΑΛΗ",50,IF(AA4="ΚΑΛΗ",30,)))</f>
        <v>0</v>
      </c>
      <c r="AC4" s="3"/>
      <c r="AD4" s="3">
        <f t="shared" ref="AD4" si="9">IF(AC4="ΝΑΙ",150,0)</f>
        <v>0</v>
      </c>
      <c r="AE4" s="3">
        <v>24</v>
      </c>
      <c r="AF4" s="3">
        <f t="shared" ref="AF4" si="10">AE4*17</f>
        <v>408</v>
      </c>
      <c r="AG4" s="3">
        <v>60</v>
      </c>
      <c r="AH4" s="4">
        <f t="shared" ref="AH4" si="11">AG4*7</f>
        <v>420</v>
      </c>
      <c r="AI4" s="10">
        <f t="shared" ref="AI4" si="12">H4+AD4+P4+R4+T4+V4+Z4+AB4+AF4+AH4+X4</f>
        <v>1622.9</v>
      </c>
    </row>
  </sheetData>
  <mergeCells count="4">
    <mergeCell ref="A1:E1"/>
    <mergeCell ref="A2:E2"/>
    <mergeCell ref="F2:K2"/>
    <mergeCell ref="O2:AH2"/>
  </mergeCells>
  <dataValidations count="4">
    <dataValidation type="decimal" allowBlank="1" showInputMessage="1" showErrorMessage="1" sqref="G4">
      <formula1>5</formula1>
      <formula2>10</formula2>
    </dataValidation>
    <dataValidation type="whole" allowBlank="1" showInputMessage="1" showErrorMessage="1" errorTitle="ΠΡΟΣΟΧΗ!" error="ΑΠΟ 1 ΕΩΣ 84 ΜΗΝΕΣ" sqref="AG4">
      <formula1>1</formula1>
      <formula2>84</formula2>
    </dataValidation>
    <dataValidation type="list" allowBlank="1" showInputMessage="1" showErrorMessage="1" sqref="AC4 AA4 Y4 W4 Q4 U4 F4 M4:O4 I4:K4 S4">
      <formula1>#REF!</formula1>
    </dataValidation>
    <dataValidation type="whole" allowBlank="1" showInputMessage="1" showErrorMessage="1" errorTitle="ΠΡΟΣΟΧΗ!" error="ΑΠΟ 1 ΕΩΣ 24 ΜΗΝΕΣ" sqref="AE4">
      <formula1>1</formula1>
      <formula2>24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20"/>
  <sheetViews>
    <sheetView workbookViewId="0">
      <pane xSplit="5" topLeftCell="AC1" activePane="topRight" state="frozen"/>
      <selection pane="topRight" activeCell="AI1" sqref="AI1:AK1048576"/>
    </sheetView>
  </sheetViews>
  <sheetFormatPr defaultRowHeight="15"/>
  <cols>
    <col min="1" max="1" width="4.85546875" style="1" customWidth="1"/>
    <col min="2" max="3" width="15.8554687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42578125" style="1" customWidth="1"/>
    <col min="10" max="10" width="10.7109375" style="1" customWidth="1"/>
    <col min="11" max="11" width="10.28515625" style="1" customWidth="1"/>
    <col min="12" max="12" width="15" style="1" customWidth="1"/>
    <col min="13" max="14" width="14" style="1" customWidth="1"/>
    <col min="15" max="15" width="16.28515625" style="1" customWidth="1"/>
    <col min="16" max="16" width="7.28515625" style="1" customWidth="1"/>
    <col min="17" max="17" width="16.140625" style="1" customWidth="1"/>
    <col min="18" max="18" width="7.28515625" style="1" customWidth="1"/>
    <col min="19" max="19" width="13.85546875" style="1" customWidth="1"/>
    <col min="20" max="20" width="7.28515625" style="1" customWidth="1"/>
    <col min="21" max="21" width="15.28515625" style="1" customWidth="1"/>
    <col min="22" max="22" width="7.28515625" style="1" customWidth="1"/>
    <col min="23" max="23" width="11.28515625" style="1" customWidth="1"/>
    <col min="24" max="24" width="7.28515625" style="1" customWidth="1"/>
    <col min="25" max="25" width="11.42578125" style="1" customWidth="1"/>
    <col min="26" max="26" width="7.28515625" style="1" customWidth="1"/>
    <col min="27" max="27" width="11.42578125" style="1" customWidth="1"/>
    <col min="28" max="28" width="7.28515625" style="1" customWidth="1"/>
    <col min="29" max="29" width="13.42578125" style="1" customWidth="1"/>
    <col min="30" max="30" width="7.28515625" style="1" customWidth="1"/>
    <col min="31" max="31" width="17.85546875" style="1" customWidth="1"/>
    <col min="32" max="32" width="7.140625" style="1" customWidth="1"/>
    <col min="33" max="33" width="14" style="1" customWidth="1"/>
    <col min="34" max="34" width="7.85546875" style="1" customWidth="1"/>
    <col min="35" max="35" width="9.5703125" style="1" customWidth="1"/>
    <col min="36" max="36" width="14.140625" style="1" customWidth="1"/>
    <col min="37" max="43" width="9.140625" style="1"/>
    <col min="44" max="45" width="9.140625" style="1" hidden="1" customWidth="1"/>
    <col min="46" max="16384" width="9.140625" style="1"/>
  </cols>
  <sheetData>
    <row r="1" spans="1:45" ht="47.25" customHeight="1">
      <c r="A1" s="21" t="s">
        <v>86</v>
      </c>
      <c r="B1" s="22"/>
      <c r="C1" s="22"/>
      <c r="D1" s="22"/>
      <c r="E1" s="22"/>
      <c r="F1" s="5"/>
      <c r="G1" s="5"/>
      <c r="H1" s="5"/>
      <c r="I1" s="5"/>
      <c r="J1" s="3"/>
      <c r="K1" s="3"/>
      <c r="L1" s="12"/>
      <c r="M1" s="12"/>
      <c r="N1" s="12"/>
      <c r="O1" s="5"/>
      <c r="P1" s="5"/>
      <c r="Q1" s="5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5"/>
    </row>
    <row r="2" spans="1:45" s="2" customFormat="1" ht="15.75">
      <c r="A2" s="23" t="s">
        <v>7</v>
      </c>
      <c r="B2" s="24"/>
      <c r="C2" s="24"/>
      <c r="D2" s="24"/>
      <c r="E2" s="24"/>
      <c r="F2" s="25" t="s">
        <v>0</v>
      </c>
      <c r="G2" s="25"/>
      <c r="H2" s="25"/>
      <c r="I2" s="25"/>
      <c r="J2" s="26"/>
      <c r="K2" s="26"/>
      <c r="L2" s="13"/>
      <c r="M2" s="13"/>
      <c r="N2" s="13"/>
      <c r="O2" s="24" t="s">
        <v>29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7"/>
    </row>
    <row r="3" spans="1:45" s="9" customFormat="1" ht="94.5" customHeight="1">
      <c r="A3" s="6" t="s">
        <v>1</v>
      </c>
      <c r="B3" s="6" t="s">
        <v>30</v>
      </c>
      <c r="C3" s="11" t="s">
        <v>67</v>
      </c>
      <c r="D3" s="11" t="s">
        <v>8</v>
      </c>
      <c r="E3" s="11" t="s">
        <v>9</v>
      </c>
      <c r="F3" s="8" t="s">
        <v>18</v>
      </c>
      <c r="G3" s="8" t="s">
        <v>11</v>
      </c>
      <c r="H3" s="8" t="s">
        <v>4</v>
      </c>
      <c r="I3" s="8" t="s">
        <v>15</v>
      </c>
      <c r="J3" s="6" t="s">
        <v>16</v>
      </c>
      <c r="K3" s="6" t="s">
        <v>17</v>
      </c>
      <c r="L3" s="14"/>
      <c r="M3" s="15" t="s">
        <v>12</v>
      </c>
      <c r="N3" s="16" t="s">
        <v>14</v>
      </c>
      <c r="O3" s="8" t="s">
        <v>19</v>
      </c>
      <c r="P3" s="6" t="s">
        <v>4</v>
      </c>
      <c r="Q3" s="8" t="s">
        <v>20</v>
      </c>
      <c r="R3" s="8" t="s">
        <v>4</v>
      </c>
      <c r="S3" s="6" t="s">
        <v>21</v>
      </c>
      <c r="T3" s="6" t="s">
        <v>4</v>
      </c>
      <c r="U3" s="6" t="s">
        <v>22</v>
      </c>
      <c r="V3" s="6" t="s">
        <v>4</v>
      </c>
      <c r="W3" s="6" t="s">
        <v>23</v>
      </c>
      <c r="X3" s="6" t="s">
        <v>4</v>
      </c>
      <c r="Y3" s="6" t="s">
        <v>24</v>
      </c>
      <c r="Z3" s="6" t="s">
        <v>4</v>
      </c>
      <c r="AA3" s="6" t="s">
        <v>25</v>
      </c>
      <c r="AB3" s="11" t="s">
        <v>4</v>
      </c>
      <c r="AC3" s="6" t="s">
        <v>26</v>
      </c>
      <c r="AD3" s="6" t="s">
        <v>4</v>
      </c>
      <c r="AE3" s="6" t="s">
        <v>27</v>
      </c>
      <c r="AF3" s="6" t="s">
        <v>4</v>
      </c>
      <c r="AG3" s="6" t="s">
        <v>28</v>
      </c>
      <c r="AH3" s="7" t="s">
        <v>4</v>
      </c>
      <c r="AI3" s="18" t="s">
        <v>10</v>
      </c>
      <c r="AJ3" s="6" t="s">
        <v>92</v>
      </c>
    </row>
    <row r="4" spans="1:45" ht="18" customHeight="1">
      <c r="A4" s="3">
        <v>1</v>
      </c>
      <c r="B4" s="6" t="s">
        <v>53</v>
      </c>
      <c r="C4" s="6" t="s">
        <v>79</v>
      </c>
      <c r="D4" s="17" t="s">
        <v>54</v>
      </c>
      <c r="E4" s="17" t="s">
        <v>55</v>
      </c>
      <c r="F4" s="5" t="s">
        <v>5</v>
      </c>
      <c r="G4" s="5">
        <v>6.59</v>
      </c>
      <c r="H4" s="5">
        <f t="shared" ref="H4:H16" si="0">G4*110</f>
        <v>724.9</v>
      </c>
      <c r="I4" s="5" t="s">
        <v>5</v>
      </c>
      <c r="J4" s="3" t="s">
        <v>5</v>
      </c>
      <c r="K4" s="3" t="s">
        <v>5</v>
      </c>
      <c r="L4" s="12" t="str">
        <f t="shared" ref="L4:L16" si="1">IF(AND(F4="ΝΑΙ",IF(I4="ΝΑΙ",J4="ΝΑΙ",)*AND(K4="ΝΑΙ")),"ΟΚ","ΑΠΟΡΡΙΠΤΕΤΑΙ")</f>
        <v>ΟΚ</v>
      </c>
      <c r="M4" s="12" t="s">
        <v>5</v>
      </c>
      <c r="N4" s="12" t="s">
        <v>5</v>
      </c>
      <c r="O4" s="5"/>
      <c r="P4" s="3">
        <f t="shared" ref="P4:P16" si="2">IF(O4="ΝΑΙ",120,0)</f>
        <v>0</v>
      </c>
      <c r="Q4" s="5"/>
      <c r="R4" s="5">
        <f t="shared" ref="R4:R16" si="3">IF(Q4="ΝΑΙ",60,0)</f>
        <v>0</v>
      </c>
      <c r="S4" s="3"/>
      <c r="T4" s="3">
        <f t="shared" ref="T4:T16" si="4">IF(S4="ΝΑΙ",250,0)</f>
        <v>0</v>
      </c>
      <c r="U4" s="3"/>
      <c r="V4" s="3">
        <f t="shared" ref="V4:V16" si="5">IF(U4="ΝΑΙ",120,0)</f>
        <v>0</v>
      </c>
      <c r="W4" s="3" t="s">
        <v>2</v>
      </c>
      <c r="X4" s="3">
        <f t="shared" ref="X4:X16" si="6">IF(W4="ΑΡΙΣΤΗ",70,IF(W4="ΠΟΛΥ ΚΑΛΗ",50,IF(W4="ΚΑΛΗ",30,)))</f>
        <v>70</v>
      </c>
      <c r="Y4" s="3"/>
      <c r="Z4" s="3">
        <f t="shared" ref="Z4:Z16" si="7">IF(Y4="ΑΡΙΣΤΗ",70,IF(Y4="ΠΟΛΥ ΚΑΛΗ",50,IF(Y4="ΚΑΛΗ",30,)))</f>
        <v>0</v>
      </c>
      <c r="AA4" s="3"/>
      <c r="AB4" s="3">
        <f t="shared" ref="AB4:AB16" si="8">IF(AA4="ΑΡΙΣΤΗ",70,IF(AA4="ΠΟΛΥ ΚΑΛΗ",50,IF(AA4="ΚΑΛΗ",30,)))</f>
        <v>0</v>
      </c>
      <c r="AC4" s="3"/>
      <c r="AD4" s="3">
        <f t="shared" ref="AD4:AD16" si="9">IF(AC4="ΝΑΙ",150,0)</f>
        <v>0</v>
      </c>
      <c r="AE4" s="3">
        <v>24</v>
      </c>
      <c r="AF4" s="3">
        <f t="shared" ref="AF4:AF16" si="10">AE4*17</f>
        <v>408</v>
      </c>
      <c r="AG4" s="3">
        <v>60</v>
      </c>
      <c r="AH4" s="4">
        <f t="shared" ref="AH4:AH16" si="11">AG4*7</f>
        <v>420</v>
      </c>
      <c r="AI4" s="10">
        <f t="shared" ref="AI4:AI16" si="12">H4+AD4+P4+R4+T4+V4+Z4+AB4+AF4+AH4+X4</f>
        <v>1622.9</v>
      </c>
      <c r="AJ4" s="3" t="s">
        <v>12</v>
      </c>
      <c r="AR4" s="1" t="s">
        <v>5</v>
      </c>
      <c r="AS4" s="1" t="s">
        <v>2</v>
      </c>
    </row>
    <row r="5" spans="1:45" ht="18" customHeight="1">
      <c r="A5" s="3">
        <v>2</v>
      </c>
      <c r="B5" s="6" t="s">
        <v>56</v>
      </c>
      <c r="C5" s="6" t="s">
        <v>77</v>
      </c>
      <c r="D5" s="17" t="s">
        <v>57</v>
      </c>
      <c r="E5" s="17" t="s">
        <v>58</v>
      </c>
      <c r="F5" s="5" t="s">
        <v>5</v>
      </c>
      <c r="G5" s="5">
        <v>9.6</v>
      </c>
      <c r="H5" s="5">
        <f t="shared" si="0"/>
        <v>1056</v>
      </c>
      <c r="I5" s="5" t="s">
        <v>5</v>
      </c>
      <c r="J5" s="3" t="s">
        <v>5</v>
      </c>
      <c r="K5" s="3" t="s">
        <v>5</v>
      </c>
      <c r="L5" s="12" t="str">
        <f t="shared" si="1"/>
        <v>ΟΚ</v>
      </c>
      <c r="M5" s="12"/>
      <c r="N5" s="12"/>
      <c r="O5" s="5" t="s">
        <v>5</v>
      </c>
      <c r="P5" s="3">
        <f t="shared" si="2"/>
        <v>120</v>
      </c>
      <c r="Q5" s="5"/>
      <c r="R5" s="5">
        <f t="shared" si="3"/>
        <v>0</v>
      </c>
      <c r="S5" s="3"/>
      <c r="T5" s="3">
        <f t="shared" si="4"/>
        <v>0</v>
      </c>
      <c r="U5" s="3"/>
      <c r="V5" s="3">
        <f t="shared" si="5"/>
        <v>0</v>
      </c>
      <c r="W5" s="3" t="s">
        <v>2</v>
      </c>
      <c r="X5" s="3">
        <f t="shared" si="6"/>
        <v>70</v>
      </c>
      <c r="Y5" s="3" t="s">
        <v>3</v>
      </c>
      <c r="Z5" s="3">
        <f t="shared" si="7"/>
        <v>30</v>
      </c>
      <c r="AA5" s="3"/>
      <c r="AB5" s="3">
        <f t="shared" si="8"/>
        <v>0</v>
      </c>
      <c r="AC5" s="3"/>
      <c r="AD5" s="3">
        <f t="shared" si="9"/>
        <v>0</v>
      </c>
      <c r="AE5" s="3"/>
      <c r="AF5" s="3">
        <f t="shared" si="10"/>
        <v>0</v>
      </c>
      <c r="AG5" s="3">
        <v>45</v>
      </c>
      <c r="AH5" s="4">
        <f t="shared" si="11"/>
        <v>315</v>
      </c>
      <c r="AI5" s="10">
        <f t="shared" si="12"/>
        <v>1591</v>
      </c>
      <c r="AJ5" s="3"/>
      <c r="AR5" s="1" t="s">
        <v>5</v>
      </c>
      <c r="AS5" s="1" t="s">
        <v>2</v>
      </c>
    </row>
    <row r="6" spans="1:45" ht="18" customHeight="1">
      <c r="A6" s="3">
        <v>3</v>
      </c>
      <c r="B6" s="6" t="s">
        <v>59</v>
      </c>
      <c r="C6" s="6" t="s">
        <v>75</v>
      </c>
      <c r="D6" s="17" t="s">
        <v>60</v>
      </c>
      <c r="E6" s="17" t="s">
        <v>44</v>
      </c>
      <c r="F6" s="5" t="s">
        <v>5</v>
      </c>
      <c r="G6" s="5">
        <v>7.23</v>
      </c>
      <c r="H6" s="5">
        <f t="shared" si="0"/>
        <v>795.30000000000007</v>
      </c>
      <c r="I6" s="5" t="s">
        <v>5</v>
      </c>
      <c r="J6" s="3" t="s">
        <v>5</v>
      </c>
      <c r="K6" s="3" t="s">
        <v>5</v>
      </c>
      <c r="L6" s="12" t="str">
        <f t="shared" si="1"/>
        <v>ΟΚ</v>
      </c>
      <c r="M6" s="12"/>
      <c r="N6" s="12"/>
      <c r="O6" s="5"/>
      <c r="P6" s="3">
        <f t="shared" si="2"/>
        <v>0</v>
      </c>
      <c r="Q6" s="5"/>
      <c r="R6" s="5">
        <f t="shared" si="3"/>
        <v>0</v>
      </c>
      <c r="S6" s="3" t="s">
        <v>5</v>
      </c>
      <c r="T6" s="3">
        <f t="shared" si="4"/>
        <v>250</v>
      </c>
      <c r="U6" s="3"/>
      <c r="V6" s="3">
        <f t="shared" si="5"/>
        <v>0</v>
      </c>
      <c r="W6" s="3" t="s">
        <v>3</v>
      </c>
      <c r="X6" s="3">
        <f t="shared" si="6"/>
        <v>30</v>
      </c>
      <c r="Y6" s="3" t="s">
        <v>2</v>
      </c>
      <c r="Z6" s="3">
        <f t="shared" si="7"/>
        <v>70</v>
      </c>
      <c r="AA6" s="3" t="s">
        <v>2</v>
      </c>
      <c r="AB6" s="3">
        <f t="shared" si="8"/>
        <v>70</v>
      </c>
      <c r="AC6" s="3" t="s">
        <v>5</v>
      </c>
      <c r="AD6" s="3">
        <f t="shared" si="9"/>
        <v>150</v>
      </c>
      <c r="AE6" s="3">
        <v>5</v>
      </c>
      <c r="AF6" s="3">
        <f t="shared" si="10"/>
        <v>85</v>
      </c>
      <c r="AG6" s="3"/>
      <c r="AH6" s="4">
        <f t="shared" si="11"/>
        <v>0</v>
      </c>
      <c r="AI6" s="10">
        <f t="shared" si="12"/>
        <v>1450.3000000000002</v>
      </c>
      <c r="AJ6" s="3"/>
    </row>
    <row r="7" spans="1:45" ht="18" customHeight="1">
      <c r="A7" s="3">
        <v>4</v>
      </c>
      <c r="B7" s="6" t="s">
        <v>64</v>
      </c>
      <c r="C7" s="6" t="s">
        <v>74</v>
      </c>
      <c r="D7" s="17" t="s">
        <v>65</v>
      </c>
      <c r="E7" s="17" t="s">
        <v>66</v>
      </c>
      <c r="F7" s="5" t="s">
        <v>5</v>
      </c>
      <c r="G7" s="5">
        <v>5.82</v>
      </c>
      <c r="H7" s="5">
        <f t="shared" si="0"/>
        <v>640.20000000000005</v>
      </c>
      <c r="I7" s="5" t="s">
        <v>5</v>
      </c>
      <c r="J7" s="3" t="s">
        <v>5</v>
      </c>
      <c r="K7" s="3" t="s">
        <v>5</v>
      </c>
      <c r="L7" s="12" t="str">
        <f t="shared" si="1"/>
        <v>ΟΚ</v>
      </c>
      <c r="M7" s="12"/>
      <c r="N7" s="12"/>
      <c r="O7" s="5"/>
      <c r="P7" s="3">
        <f t="shared" si="2"/>
        <v>0</v>
      </c>
      <c r="Q7" s="5"/>
      <c r="R7" s="5">
        <f t="shared" si="3"/>
        <v>0</v>
      </c>
      <c r="S7" s="3"/>
      <c r="T7" s="3">
        <f t="shared" si="4"/>
        <v>0</v>
      </c>
      <c r="U7" s="3"/>
      <c r="V7" s="3">
        <f t="shared" si="5"/>
        <v>0</v>
      </c>
      <c r="W7" s="3"/>
      <c r="X7" s="3">
        <f t="shared" si="6"/>
        <v>0</v>
      </c>
      <c r="Y7" s="3"/>
      <c r="Z7" s="3">
        <f t="shared" si="7"/>
        <v>0</v>
      </c>
      <c r="AA7" s="3" t="s">
        <v>2</v>
      </c>
      <c r="AB7" s="3">
        <f t="shared" si="8"/>
        <v>70</v>
      </c>
      <c r="AC7" s="3"/>
      <c r="AD7" s="3">
        <f t="shared" si="9"/>
        <v>0</v>
      </c>
      <c r="AE7" s="3"/>
      <c r="AF7" s="3">
        <f t="shared" si="10"/>
        <v>0</v>
      </c>
      <c r="AG7" s="3">
        <v>84</v>
      </c>
      <c r="AH7" s="4">
        <f t="shared" si="11"/>
        <v>588</v>
      </c>
      <c r="AI7" s="10">
        <f t="shared" si="12"/>
        <v>1298.2</v>
      </c>
      <c r="AJ7" s="3"/>
    </row>
    <row r="8" spans="1:45" ht="18" customHeight="1">
      <c r="A8" s="3">
        <v>5</v>
      </c>
      <c r="B8" s="19" t="s">
        <v>50</v>
      </c>
      <c r="C8" s="19" t="s">
        <v>80</v>
      </c>
      <c r="D8" s="20" t="s">
        <v>51</v>
      </c>
      <c r="E8" s="20" t="s">
        <v>52</v>
      </c>
      <c r="F8" s="5" t="s">
        <v>5</v>
      </c>
      <c r="G8" s="5">
        <v>5.63</v>
      </c>
      <c r="H8" s="5">
        <f t="shared" si="0"/>
        <v>619.29999999999995</v>
      </c>
      <c r="I8" s="5" t="s">
        <v>5</v>
      </c>
      <c r="J8" s="3" t="s">
        <v>5</v>
      </c>
      <c r="K8" s="3" t="s">
        <v>5</v>
      </c>
      <c r="L8" s="12" t="str">
        <f t="shared" si="1"/>
        <v>ΟΚ</v>
      </c>
      <c r="M8" s="12"/>
      <c r="N8" s="12"/>
      <c r="O8" s="5"/>
      <c r="P8" s="3">
        <f t="shared" si="2"/>
        <v>0</v>
      </c>
      <c r="Q8" s="5"/>
      <c r="R8" s="5">
        <f t="shared" si="3"/>
        <v>0</v>
      </c>
      <c r="S8" s="3"/>
      <c r="T8" s="3">
        <f t="shared" si="4"/>
        <v>0</v>
      </c>
      <c r="U8" s="3"/>
      <c r="V8" s="3">
        <f t="shared" si="5"/>
        <v>0</v>
      </c>
      <c r="W8" s="3"/>
      <c r="X8" s="3">
        <f t="shared" si="6"/>
        <v>0</v>
      </c>
      <c r="Y8" s="3"/>
      <c r="Z8" s="3">
        <f t="shared" si="7"/>
        <v>0</v>
      </c>
      <c r="AA8" s="3" t="s">
        <v>2</v>
      </c>
      <c r="AB8" s="3">
        <f t="shared" si="8"/>
        <v>70</v>
      </c>
      <c r="AC8" s="3"/>
      <c r="AD8" s="3">
        <f t="shared" si="9"/>
        <v>0</v>
      </c>
      <c r="AE8" s="3"/>
      <c r="AF8" s="3">
        <f t="shared" si="10"/>
        <v>0</v>
      </c>
      <c r="AG8" s="3">
        <v>84</v>
      </c>
      <c r="AH8" s="4">
        <f t="shared" si="11"/>
        <v>588</v>
      </c>
      <c r="AI8" s="10">
        <f t="shared" si="12"/>
        <v>1277.3</v>
      </c>
      <c r="AJ8" s="3"/>
    </row>
    <row r="9" spans="1:45">
      <c r="A9" s="3">
        <v>6</v>
      </c>
      <c r="B9" s="6" t="s">
        <v>36</v>
      </c>
      <c r="C9" s="6" t="s">
        <v>76</v>
      </c>
      <c r="D9" s="17" t="s">
        <v>37</v>
      </c>
      <c r="E9" s="17" t="s">
        <v>38</v>
      </c>
      <c r="F9" s="5" t="s">
        <v>5</v>
      </c>
      <c r="G9" s="5">
        <v>7.39</v>
      </c>
      <c r="H9" s="5">
        <f t="shared" si="0"/>
        <v>812.9</v>
      </c>
      <c r="I9" s="5" t="s">
        <v>5</v>
      </c>
      <c r="J9" s="3" t="s">
        <v>5</v>
      </c>
      <c r="K9" s="3" t="s">
        <v>5</v>
      </c>
      <c r="L9" s="12" t="str">
        <f t="shared" si="1"/>
        <v>ΟΚ</v>
      </c>
      <c r="M9" s="12"/>
      <c r="N9" s="12"/>
      <c r="O9" s="5"/>
      <c r="P9" s="3">
        <f t="shared" si="2"/>
        <v>0</v>
      </c>
      <c r="Q9" s="5"/>
      <c r="R9" s="5">
        <f t="shared" si="3"/>
        <v>0</v>
      </c>
      <c r="S9" s="3"/>
      <c r="T9" s="3">
        <f t="shared" si="4"/>
        <v>0</v>
      </c>
      <c r="U9" s="3"/>
      <c r="V9" s="3">
        <f t="shared" si="5"/>
        <v>0</v>
      </c>
      <c r="W9" s="3" t="s">
        <v>2</v>
      </c>
      <c r="X9" s="3">
        <f t="shared" si="6"/>
        <v>70</v>
      </c>
      <c r="Y9" s="3"/>
      <c r="Z9" s="3">
        <f t="shared" si="7"/>
        <v>0</v>
      </c>
      <c r="AA9" s="3" t="s">
        <v>2</v>
      </c>
      <c r="AB9" s="3">
        <f t="shared" si="8"/>
        <v>70</v>
      </c>
      <c r="AC9" s="3"/>
      <c r="AD9" s="3">
        <f t="shared" si="9"/>
        <v>0</v>
      </c>
      <c r="AE9" s="3"/>
      <c r="AF9" s="3">
        <f t="shared" si="10"/>
        <v>0</v>
      </c>
      <c r="AG9" s="3">
        <v>44</v>
      </c>
      <c r="AH9" s="4">
        <f t="shared" si="11"/>
        <v>308</v>
      </c>
      <c r="AI9" s="10">
        <f t="shared" si="12"/>
        <v>1260.9000000000001</v>
      </c>
      <c r="AJ9" s="3"/>
    </row>
    <row r="10" spans="1:45" ht="18" customHeight="1">
      <c r="A10" s="3">
        <v>7</v>
      </c>
      <c r="B10" s="6" t="s">
        <v>42</v>
      </c>
      <c r="C10" s="6" t="s">
        <v>72</v>
      </c>
      <c r="D10" s="17" t="s">
        <v>43</v>
      </c>
      <c r="E10" s="17" t="s">
        <v>44</v>
      </c>
      <c r="F10" s="5" t="s">
        <v>5</v>
      </c>
      <c r="G10" s="5">
        <v>8.6</v>
      </c>
      <c r="H10" s="5">
        <f t="shared" si="0"/>
        <v>946</v>
      </c>
      <c r="I10" s="5" t="s">
        <v>5</v>
      </c>
      <c r="J10" s="3" t="s">
        <v>5</v>
      </c>
      <c r="K10" s="3" t="s">
        <v>5</v>
      </c>
      <c r="L10" s="12" t="str">
        <f t="shared" si="1"/>
        <v>ΟΚ</v>
      </c>
      <c r="M10" s="12"/>
      <c r="N10" s="12"/>
      <c r="O10" s="5" t="s">
        <v>5</v>
      </c>
      <c r="P10" s="3">
        <f t="shared" si="2"/>
        <v>120</v>
      </c>
      <c r="Q10" s="5"/>
      <c r="R10" s="5">
        <f t="shared" si="3"/>
        <v>0</v>
      </c>
      <c r="S10" s="3"/>
      <c r="T10" s="3">
        <f t="shared" si="4"/>
        <v>0</v>
      </c>
      <c r="U10" s="3"/>
      <c r="V10" s="3">
        <f t="shared" si="5"/>
        <v>0</v>
      </c>
      <c r="W10" s="3"/>
      <c r="X10" s="3">
        <f t="shared" si="6"/>
        <v>0</v>
      </c>
      <c r="Y10" s="3"/>
      <c r="Z10" s="3">
        <f t="shared" si="7"/>
        <v>0</v>
      </c>
      <c r="AA10" s="3" t="s">
        <v>2</v>
      </c>
      <c r="AB10" s="3">
        <f t="shared" si="8"/>
        <v>70</v>
      </c>
      <c r="AC10" s="3"/>
      <c r="AD10" s="3">
        <f t="shared" si="9"/>
        <v>0</v>
      </c>
      <c r="AE10" s="3"/>
      <c r="AF10" s="3">
        <f t="shared" si="10"/>
        <v>0</v>
      </c>
      <c r="AG10" s="3"/>
      <c r="AH10" s="4">
        <f t="shared" si="11"/>
        <v>0</v>
      </c>
      <c r="AI10" s="10">
        <f t="shared" si="12"/>
        <v>1136</v>
      </c>
      <c r="AJ10" s="3"/>
    </row>
    <row r="11" spans="1:45" ht="76.5" customHeight="1">
      <c r="A11" s="3">
        <v>8</v>
      </c>
      <c r="B11" s="6" t="s">
        <v>82</v>
      </c>
      <c r="C11" s="6" t="s">
        <v>83</v>
      </c>
      <c r="D11" s="17" t="s">
        <v>84</v>
      </c>
      <c r="E11" s="17" t="s">
        <v>85</v>
      </c>
      <c r="F11" s="5" t="s">
        <v>5</v>
      </c>
      <c r="G11" s="5">
        <v>7.19</v>
      </c>
      <c r="H11" s="5">
        <f t="shared" si="0"/>
        <v>790.90000000000009</v>
      </c>
      <c r="I11" s="5" t="s">
        <v>5</v>
      </c>
      <c r="J11" s="3" t="s">
        <v>5</v>
      </c>
      <c r="K11" s="3" t="s">
        <v>5</v>
      </c>
      <c r="L11" s="12" t="str">
        <f t="shared" si="1"/>
        <v>ΟΚ</v>
      </c>
      <c r="M11" s="12"/>
      <c r="N11" s="12"/>
      <c r="O11" s="5" t="s">
        <v>5</v>
      </c>
      <c r="P11" s="3">
        <f t="shared" si="2"/>
        <v>120</v>
      </c>
      <c r="Q11" s="5"/>
      <c r="R11" s="5">
        <f t="shared" si="3"/>
        <v>0</v>
      </c>
      <c r="S11" s="3"/>
      <c r="T11" s="3">
        <f t="shared" si="4"/>
        <v>0</v>
      </c>
      <c r="U11" s="3"/>
      <c r="V11" s="3">
        <f t="shared" si="5"/>
        <v>0</v>
      </c>
      <c r="W11" s="3" t="s">
        <v>6</v>
      </c>
      <c r="X11" s="3">
        <f t="shared" si="6"/>
        <v>50</v>
      </c>
      <c r="Y11" s="3"/>
      <c r="Z11" s="3">
        <f t="shared" si="7"/>
        <v>0</v>
      </c>
      <c r="AA11" s="3"/>
      <c r="AB11" s="3">
        <f t="shared" si="8"/>
        <v>0</v>
      </c>
      <c r="AC11" s="3" t="s">
        <v>5</v>
      </c>
      <c r="AD11" s="3">
        <f t="shared" si="9"/>
        <v>150</v>
      </c>
      <c r="AE11" s="3"/>
      <c r="AF11" s="3">
        <f t="shared" si="10"/>
        <v>0</v>
      </c>
      <c r="AG11" s="3"/>
      <c r="AH11" s="4">
        <f t="shared" si="11"/>
        <v>0</v>
      </c>
      <c r="AI11" s="10">
        <f t="shared" si="12"/>
        <v>1110.9000000000001</v>
      </c>
      <c r="AJ11" s="3"/>
    </row>
    <row r="12" spans="1:45" ht="18" customHeight="1">
      <c r="A12" s="3">
        <v>9</v>
      </c>
      <c r="B12" s="6" t="s">
        <v>48</v>
      </c>
      <c r="C12" s="6" t="s">
        <v>78</v>
      </c>
      <c r="D12" s="17" t="s">
        <v>49</v>
      </c>
      <c r="E12" s="17" t="s">
        <v>44</v>
      </c>
      <c r="F12" s="5" t="s">
        <v>5</v>
      </c>
      <c r="G12" s="5">
        <v>6.42</v>
      </c>
      <c r="H12" s="5">
        <f t="shared" si="0"/>
        <v>706.2</v>
      </c>
      <c r="I12" s="5" t="s">
        <v>5</v>
      </c>
      <c r="J12" s="3" t="s">
        <v>5</v>
      </c>
      <c r="K12" s="3" t="s">
        <v>5</v>
      </c>
      <c r="L12" s="12" t="str">
        <f t="shared" si="1"/>
        <v>ΟΚ</v>
      </c>
      <c r="M12" s="12"/>
      <c r="N12" s="12"/>
      <c r="O12" s="5"/>
      <c r="P12" s="3">
        <f t="shared" si="2"/>
        <v>0</v>
      </c>
      <c r="Q12" s="5"/>
      <c r="R12" s="5">
        <f t="shared" si="3"/>
        <v>0</v>
      </c>
      <c r="S12" s="3"/>
      <c r="T12" s="3">
        <f t="shared" si="4"/>
        <v>0</v>
      </c>
      <c r="U12" s="3"/>
      <c r="V12" s="3">
        <f t="shared" si="5"/>
        <v>0</v>
      </c>
      <c r="W12" s="3"/>
      <c r="X12" s="3">
        <f t="shared" si="6"/>
        <v>0</v>
      </c>
      <c r="Y12" s="3"/>
      <c r="Z12" s="3">
        <f t="shared" si="7"/>
        <v>0</v>
      </c>
      <c r="AA12" s="3" t="s">
        <v>2</v>
      </c>
      <c r="AB12" s="3">
        <f t="shared" si="8"/>
        <v>70</v>
      </c>
      <c r="AC12" s="3"/>
      <c r="AD12" s="3">
        <f t="shared" si="9"/>
        <v>0</v>
      </c>
      <c r="AE12" s="3"/>
      <c r="AF12" s="3">
        <f t="shared" si="10"/>
        <v>0</v>
      </c>
      <c r="AG12" s="3">
        <v>38</v>
      </c>
      <c r="AH12" s="4">
        <f t="shared" si="11"/>
        <v>266</v>
      </c>
      <c r="AI12" s="10">
        <f t="shared" si="12"/>
        <v>1042.2</v>
      </c>
      <c r="AJ12" s="3"/>
    </row>
    <row r="13" spans="1:45" ht="18" customHeight="1">
      <c r="A13" s="3">
        <v>10</v>
      </c>
      <c r="B13" s="6" t="s">
        <v>61</v>
      </c>
      <c r="C13" s="6" t="s">
        <v>81</v>
      </c>
      <c r="D13" s="17" t="s">
        <v>62</v>
      </c>
      <c r="E13" s="17" t="s">
        <v>63</v>
      </c>
      <c r="F13" s="5" t="s">
        <v>5</v>
      </c>
      <c r="G13" s="5">
        <v>7.08</v>
      </c>
      <c r="H13" s="5">
        <f t="shared" si="0"/>
        <v>778.8</v>
      </c>
      <c r="I13" s="5" t="s">
        <v>5</v>
      </c>
      <c r="J13" s="3" t="s">
        <v>5</v>
      </c>
      <c r="K13" s="3" t="s">
        <v>5</v>
      </c>
      <c r="L13" s="12" t="str">
        <f t="shared" si="1"/>
        <v>ΟΚ</v>
      </c>
      <c r="M13" s="12"/>
      <c r="N13" s="12"/>
      <c r="O13" s="5"/>
      <c r="P13" s="3">
        <f t="shared" si="2"/>
        <v>0</v>
      </c>
      <c r="Q13" s="5"/>
      <c r="R13" s="5">
        <f t="shared" si="3"/>
        <v>0</v>
      </c>
      <c r="S13" s="3"/>
      <c r="T13" s="3">
        <f t="shared" si="4"/>
        <v>0</v>
      </c>
      <c r="U13" s="3"/>
      <c r="V13" s="3">
        <f t="shared" si="5"/>
        <v>0</v>
      </c>
      <c r="W13" s="3" t="s">
        <v>3</v>
      </c>
      <c r="X13" s="3">
        <f t="shared" si="6"/>
        <v>30</v>
      </c>
      <c r="Y13" s="3"/>
      <c r="Z13" s="3">
        <f t="shared" si="7"/>
        <v>0</v>
      </c>
      <c r="AA13" s="3" t="s">
        <v>2</v>
      </c>
      <c r="AB13" s="3">
        <f t="shared" si="8"/>
        <v>70</v>
      </c>
      <c r="AC13" s="3"/>
      <c r="AD13" s="3">
        <f t="shared" si="9"/>
        <v>0</v>
      </c>
      <c r="AE13" s="3"/>
      <c r="AF13" s="3">
        <f t="shared" si="10"/>
        <v>0</v>
      </c>
      <c r="AG13" s="3"/>
      <c r="AH13" s="4">
        <f t="shared" si="11"/>
        <v>0</v>
      </c>
      <c r="AI13" s="10">
        <f t="shared" si="12"/>
        <v>878.8</v>
      </c>
      <c r="AJ13" s="3"/>
    </row>
    <row r="14" spans="1:45" ht="18" customHeight="1">
      <c r="A14" s="3">
        <v>11</v>
      </c>
      <c r="B14" s="6" t="s">
        <v>31</v>
      </c>
      <c r="C14" s="6" t="s">
        <v>68</v>
      </c>
      <c r="D14" s="17" t="s">
        <v>32</v>
      </c>
      <c r="E14" s="17" t="s">
        <v>33</v>
      </c>
      <c r="F14" s="5" t="s">
        <v>5</v>
      </c>
      <c r="G14" s="5">
        <v>6.22</v>
      </c>
      <c r="H14" s="5">
        <f t="shared" si="0"/>
        <v>684.19999999999993</v>
      </c>
      <c r="I14" s="5" t="s">
        <v>5</v>
      </c>
      <c r="J14" s="3" t="s">
        <v>5</v>
      </c>
      <c r="K14" s="3" t="s">
        <v>5</v>
      </c>
      <c r="L14" s="12" t="str">
        <f t="shared" si="1"/>
        <v>ΟΚ</v>
      </c>
      <c r="M14" s="12"/>
      <c r="N14" s="12"/>
      <c r="O14" s="5"/>
      <c r="P14" s="3">
        <f t="shared" si="2"/>
        <v>0</v>
      </c>
      <c r="Q14" s="5"/>
      <c r="R14" s="5">
        <f t="shared" si="3"/>
        <v>0</v>
      </c>
      <c r="S14" s="3"/>
      <c r="T14" s="3">
        <f t="shared" si="4"/>
        <v>0</v>
      </c>
      <c r="U14" s="3"/>
      <c r="V14" s="3">
        <f t="shared" si="5"/>
        <v>0</v>
      </c>
      <c r="W14" s="3"/>
      <c r="X14" s="3">
        <f t="shared" si="6"/>
        <v>0</v>
      </c>
      <c r="Y14" s="3"/>
      <c r="Z14" s="3">
        <f t="shared" si="7"/>
        <v>0</v>
      </c>
      <c r="AA14" s="3"/>
      <c r="AB14" s="3">
        <f t="shared" si="8"/>
        <v>0</v>
      </c>
      <c r="AC14" s="3" t="s">
        <v>5</v>
      </c>
      <c r="AD14" s="3">
        <f t="shared" si="9"/>
        <v>150</v>
      </c>
      <c r="AE14" s="3"/>
      <c r="AF14" s="3">
        <f t="shared" si="10"/>
        <v>0</v>
      </c>
      <c r="AG14" s="3"/>
      <c r="AH14" s="4">
        <f t="shared" si="11"/>
        <v>0</v>
      </c>
      <c r="AI14" s="10">
        <f t="shared" si="12"/>
        <v>834.19999999999993</v>
      </c>
      <c r="AJ14" s="3"/>
    </row>
    <row r="15" spans="1:45" ht="18" customHeight="1">
      <c r="A15" s="3">
        <v>12</v>
      </c>
      <c r="B15" s="6" t="s">
        <v>39</v>
      </c>
      <c r="C15" s="6" t="s">
        <v>71</v>
      </c>
      <c r="D15" s="17" t="s">
        <v>40</v>
      </c>
      <c r="E15" s="17" t="s">
        <v>41</v>
      </c>
      <c r="F15" s="5" t="s">
        <v>5</v>
      </c>
      <c r="G15" s="5">
        <v>7.03</v>
      </c>
      <c r="H15" s="5">
        <f t="shared" si="0"/>
        <v>773.30000000000007</v>
      </c>
      <c r="I15" s="5" t="s">
        <v>5</v>
      </c>
      <c r="J15" s="3" t="s">
        <v>5</v>
      </c>
      <c r="K15" s="3" t="s">
        <v>5</v>
      </c>
      <c r="L15" s="12" t="str">
        <f t="shared" si="1"/>
        <v>ΟΚ</v>
      </c>
      <c r="M15" s="12"/>
      <c r="N15" s="12"/>
      <c r="O15" s="5"/>
      <c r="P15" s="3">
        <f t="shared" si="2"/>
        <v>0</v>
      </c>
      <c r="Q15" s="5"/>
      <c r="R15" s="5">
        <f t="shared" si="3"/>
        <v>0</v>
      </c>
      <c r="S15" s="3"/>
      <c r="T15" s="3">
        <f t="shared" si="4"/>
        <v>0</v>
      </c>
      <c r="U15" s="3"/>
      <c r="V15" s="3">
        <f t="shared" si="5"/>
        <v>0</v>
      </c>
      <c r="W15" s="3"/>
      <c r="X15" s="3">
        <f t="shared" si="6"/>
        <v>0</v>
      </c>
      <c r="Y15" s="3"/>
      <c r="Z15" s="3">
        <f t="shared" si="7"/>
        <v>0</v>
      </c>
      <c r="AA15" s="3"/>
      <c r="AB15" s="3">
        <f t="shared" si="8"/>
        <v>0</v>
      </c>
      <c r="AC15" s="3"/>
      <c r="AD15" s="3">
        <f t="shared" si="9"/>
        <v>0</v>
      </c>
      <c r="AE15" s="3"/>
      <c r="AF15" s="3">
        <f t="shared" si="10"/>
        <v>0</v>
      </c>
      <c r="AG15" s="3"/>
      <c r="AH15" s="4">
        <f t="shared" si="11"/>
        <v>0</v>
      </c>
      <c r="AI15" s="10">
        <f t="shared" si="12"/>
        <v>773.30000000000007</v>
      </c>
      <c r="AJ15" s="3"/>
    </row>
    <row r="16" spans="1:45">
      <c r="A16" s="3">
        <v>13</v>
      </c>
      <c r="B16" s="6" t="s">
        <v>45</v>
      </c>
      <c r="C16" s="6" t="s">
        <v>73</v>
      </c>
      <c r="D16" s="17" t="s">
        <v>46</v>
      </c>
      <c r="E16" s="17" t="s">
        <v>47</v>
      </c>
      <c r="F16" s="5" t="s">
        <v>5</v>
      </c>
      <c r="G16" s="5">
        <v>6.25</v>
      </c>
      <c r="H16" s="5">
        <f t="shared" si="0"/>
        <v>687.5</v>
      </c>
      <c r="I16" s="5" t="s">
        <v>5</v>
      </c>
      <c r="J16" s="3" t="s">
        <v>5</v>
      </c>
      <c r="K16" s="3" t="s">
        <v>5</v>
      </c>
      <c r="L16" s="12" t="str">
        <f t="shared" si="1"/>
        <v>ΟΚ</v>
      </c>
      <c r="M16" s="12"/>
      <c r="N16" s="12"/>
      <c r="O16" s="5"/>
      <c r="P16" s="3">
        <f t="shared" si="2"/>
        <v>0</v>
      </c>
      <c r="Q16" s="5"/>
      <c r="R16" s="5">
        <f t="shared" si="3"/>
        <v>0</v>
      </c>
      <c r="S16" s="3"/>
      <c r="T16" s="3">
        <f t="shared" si="4"/>
        <v>0</v>
      </c>
      <c r="U16" s="3"/>
      <c r="V16" s="3">
        <f t="shared" si="5"/>
        <v>0</v>
      </c>
      <c r="W16" s="3"/>
      <c r="X16" s="3">
        <f t="shared" si="6"/>
        <v>0</v>
      </c>
      <c r="Y16" s="3"/>
      <c r="Z16" s="3">
        <f t="shared" si="7"/>
        <v>0</v>
      </c>
      <c r="AA16" s="3"/>
      <c r="AB16" s="3">
        <f t="shared" si="8"/>
        <v>0</v>
      </c>
      <c r="AC16" s="3"/>
      <c r="AD16" s="3">
        <f t="shared" si="9"/>
        <v>0</v>
      </c>
      <c r="AE16" s="3"/>
      <c r="AF16" s="3">
        <f t="shared" si="10"/>
        <v>0</v>
      </c>
      <c r="AG16" s="3"/>
      <c r="AH16" s="4">
        <f t="shared" si="11"/>
        <v>0</v>
      </c>
      <c r="AI16" s="10">
        <f t="shared" si="12"/>
        <v>687.5</v>
      </c>
      <c r="AJ16" s="3"/>
    </row>
    <row r="20" spans="1:5" ht="76.5" customHeight="1">
      <c r="A20" s="28"/>
      <c r="B20" s="28"/>
      <c r="C20" s="28"/>
      <c r="D20" s="28"/>
      <c r="E20" s="28"/>
    </row>
  </sheetData>
  <sortState ref="A3:AJ16">
    <sortCondition descending="1" ref="AI3:AI16"/>
  </sortState>
  <mergeCells count="5">
    <mergeCell ref="A1:E1"/>
    <mergeCell ref="A20:E20"/>
    <mergeCell ref="F2:K2"/>
    <mergeCell ref="A2:E2"/>
    <mergeCell ref="O2:AH2"/>
  </mergeCells>
  <dataValidations count="5">
    <dataValidation type="whole" allowBlank="1" showInputMessage="1" showErrorMessage="1" errorTitle="ΠΡΟΣΟΧΗ!" error="ΑΠΟ 1 ΕΩΣ 24 ΜΗΝΕΣ" sqref="AE4:AE16">
      <formula1>1</formula1>
      <formula2>24</formula2>
    </dataValidation>
    <dataValidation type="list" allowBlank="1" showInputMessage="1" showErrorMessage="1" sqref="Y4:Y16 W4:W16 AA4:AA16">
      <formula1>$AS$4:$AS$5</formula1>
    </dataValidation>
    <dataValidation type="list" allowBlank="1" showInputMessage="1" showErrorMessage="1" sqref="S4:S16 AC4:AC16 Q4:Q16 U4:U16 F4:F16 M4:O16 I4:K16">
      <formula1>$AR$4:$AR$5</formula1>
    </dataValidation>
    <dataValidation type="whole" allowBlank="1" showInputMessage="1" showErrorMessage="1" errorTitle="ΠΡΟΣΟΧΗ!" error="ΑΠΟ 1 ΕΩΣ 84 ΜΗΝΕΣ" sqref="AG4:AG16">
      <formula1>1</formula1>
      <formula2>84</formula2>
    </dataValidation>
    <dataValidation type="decimal" allowBlank="1" showInputMessage="1" showErrorMessage="1" sqref="G4:G16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4"/>
  <sheetViews>
    <sheetView topLeftCell="X1" workbookViewId="0">
      <selection activeCell="AI1" sqref="AI1:AK1048576"/>
    </sheetView>
  </sheetViews>
  <sheetFormatPr defaultRowHeight="15"/>
  <cols>
    <col min="1" max="1" width="4.85546875" style="1" customWidth="1"/>
    <col min="2" max="3" width="15.8554687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42578125" style="1" customWidth="1"/>
    <col min="10" max="10" width="10.7109375" style="1" customWidth="1"/>
    <col min="11" max="11" width="10.28515625" style="1" customWidth="1"/>
    <col min="12" max="12" width="15" style="1" customWidth="1"/>
    <col min="13" max="14" width="14" style="1" customWidth="1"/>
    <col min="15" max="15" width="16.28515625" style="1" customWidth="1"/>
    <col min="16" max="16" width="7.28515625" style="1" customWidth="1"/>
    <col min="17" max="17" width="16.140625" style="1" customWidth="1"/>
    <col min="18" max="18" width="7.28515625" style="1" customWidth="1"/>
    <col min="19" max="19" width="13.85546875" style="1" customWidth="1"/>
    <col min="20" max="20" width="7.28515625" style="1" customWidth="1"/>
    <col min="21" max="21" width="15.28515625" style="1" customWidth="1"/>
    <col min="22" max="22" width="7.28515625" style="1" customWidth="1"/>
    <col min="23" max="23" width="11.28515625" style="1" customWidth="1"/>
    <col min="24" max="24" width="7.28515625" style="1" customWidth="1"/>
    <col min="25" max="25" width="11.42578125" style="1" customWidth="1"/>
    <col min="26" max="26" width="7.28515625" style="1" customWidth="1"/>
    <col min="27" max="27" width="11.42578125" style="1" customWidth="1"/>
    <col min="28" max="28" width="7.28515625" style="1" customWidth="1"/>
    <col min="29" max="29" width="13.42578125" style="1" customWidth="1"/>
    <col min="30" max="30" width="7.28515625" style="1" customWidth="1"/>
    <col min="31" max="31" width="17.85546875" style="1" customWidth="1"/>
    <col min="32" max="32" width="7.140625" style="1" customWidth="1"/>
    <col min="33" max="33" width="14" style="1" customWidth="1"/>
    <col min="34" max="34" width="7.85546875" style="1" customWidth="1"/>
    <col min="35" max="35" width="9.5703125" style="1" customWidth="1"/>
    <col min="36" max="43" width="9.140625" style="1"/>
    <col min="44" max="45" width="9.140625" style="1" hidden="1" customWidth="1"/>
    <col min="46" max="16384" width="9.140625" style="1"/>
  </cols>
  <sheetData>
    <row r="1" spans="1:35" ht="60" customHeight="1">
      <c r="A1" s="21" t="s">
        <v>90</v>
      </c>
      <c r="B1" s="22"/>
      <c r="C1" s="22"/>
      <c r="D1" s="22"/>
      <c r="E1" s="22"/>
      <c r="F1" s="5"/>
      <c r="G1" s="5"/>
      <c r="H1" s="5"/>
      <c r="I1" s="5"/>
      <c r="J1" s="3"/>
      <c r="K1" s="3"/>
      <c r="L1" s="12"/>
      <c r="M1" s="12"/>
      <c r="N1" s="12"/>
      <c r="O1" s="5"/>
      <c r="P1" s="5"/>
      <c r="Q1" s="5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5"/>
    </row>
    <row r="2" spans="1:35" s="2" customFormat="1" ht="15.75">
      <c r="A2" s="23" t="s">
        <v>7</v>
      </c>
      <c r="B2" s="24"/>
      <c r="C2" s="24"/>
      <c r="D2" s="24"/>
      <c r="E2" s="24"/>
      <c r="F2" s="25" t="s">
        <v>0</v>
      </c>
      <c r="G2" s="25"/>
      <c r="H2" s="25"/>
      <c r="I2" s="25"/>
      <c r="J2" s="26"/>
      <c r="K2" s="26"/>
      <c r="L2" s="13"/>
      <c r="M2" s="13"/>
      <c r="N2" s="13"/>
      <c r="O2" s="24" t="s">
        <v>29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7"/>
    </row>
    <row r="3" spans="1:35" s="9" customFormat="1" ht="94.5" customHeight="1">
      <c r="A3" s="6" t="s">
        <v>1</v>
      </c>
      <c r="B3" s="6" t="s">
        <v>30</v>
      </c>
      <c r="C3" s="11" t="s">
        <v>67</v>
      </c>
      <c r="D3" s="11" t="s">
        <v>8</v>
      </c>
      <c r="E3" s="11" t="s">
        <v>9</v>
      </c>
      <c r="F3" s="8" t="s">
        <v>18</v>
      </c>
      <c r="G3" s="8" t="s">
        <v>11</v>
      </c>
      <c r="H3" s="8" t="s">
        <v>4</v>
      </c>
      <c r="I3" s="8" t="s">
        <v>15</v>
      </c>
      <c r="J3" s="6" t="s">
        <v>16</v>
      </c>
      <c r="K3" s="6" t="s">
        <v>17</v>
      </c>
      <c r="L3" s="14"/>
      <c r="M3" s="15" t="s">
        <v>12</v>
      </c>
      <c r="N3" s="16" t="s">
        <v>14</v>
      </c>
      <c r="O3" s="8" t="s">
        <v>19</v>
      </c>
      <c r="P3" s="6" t="s">
        <v>4</v>
      </c>
      <c r="Q3" s="8" t="s">
        <v>20</v>
      </c>
      <c r="R3" s="8" t="s">
        <v>4</v>
      </c>
      <c r="S3" s="6" t="s">
        <v>21</v>
      </c>
      <c r="T3" s="6" t="s">
        <v>4</v>
      </c>
      <c r="U3" s="6" t="s">
        <v>22</v>
      </c>
      <c r="V3" s="6" t="s">
        <v>4</v>
      </c>
      <c r="W3" s="6" t="s">
        <v>23</v>
      </c>
      <c r="X3" s="6" t="s">
        <v>4</v>
      </c>
      <c r="Y3" s="6" t="s">
        <v>24</v>
      </c>
      <c r="Z3" s="6" t="s">
        <v>4</v>
      </c>
      <c r="AA3" s="6" t="s">
        <v>25</v>
      </c>
      <c r="AB3" s="11" t="s">
        <v>4</v>
      </c>
      <c r="AC3" s="6" t="s">
        <v>26</v>
      </c>
      <c r="AD3" s="6" t="s">
        <v>4</v>
      </c>
      <c r="AE3" s="6" t="s">
        <v>27</v>
      </c>
      <c r="AF3" s="6" t="s">
        <v>4</v>
      </c>
      <c r="AG3" s="6" t="s">
        <v>28</v>
      </c>
      <c r="AH3" s="7" t="s">
        <v>4</v>
      </c>
      <c r="AI3" s="18" t="s">
        <v>10</v>
      </c>
    </row>
    <row r="4" spans="1:35" ht="18" customHeight="1">
      <c r="A4" s="3">
        <v>1</v>
      </c>
      <c r="B4" s="6" t="s">
        <v>53</v>
      </c>
      <c r="C4" s="6" t="s">
        <v>79</v>
      </c>
      <c r="D4" s="17" t="s">
        <v>54</v>
      </c>
      <c r="E4" s="17" t="s">
        <v>55</v>
      </c>
      <c r="F4" s="5" t="s">
        <v>5</v>
      </c>
      <c r="G4" s="5">
        <v>6.59</v>
      </c>
      <c r="H4" s="5">
        <f t="shared" ref="H4" si="0">G4*110</f>
        <v>724.9</v>
      </c>
      <c r="I4" s="5" t="s">
        <v>5</v>
      </c>
      <c r="J4" s="3" t="s">
        <v>5</v>
      </c>
      <c r="K4" s="3" t="s">
        <v>5</v>
      </c>
      <c r="L4" s="12" t="str">
        <f t="shared" ref="L4" si="1">IF(AND(F4="ΝΑΙ",IF(I4="ΝΑΙ",J4="ΝΑΙ",)*AND(K4="ΝΑΙ")),"ΟΚ","ΑΠΟΡΡΙΠΤΕΤΑΙ")</f>
        <v>ΟΚ</v>
      </c>
      <c r="M4" s="12" t="s">
        <v>5</v>
      </c>
      <c r="N4" s="12" t="s">
        <v>5</v>
      </c>
      <c r="O4" s="5"/>
      <c r="P4" s="3">
        <f t="shared" ref="P4" si="2">IF(O4="ΝΑΙ",120,0)</f>
        <v>0</v>
      </c>
      <c r="Q4" s="5"/>
      <c r="R4" s="5">
        <f t="shared" ref="R4" si="3">IF(Q4="ΝΑΙ",60,0)</f>
        <v>0</v>
      </c>
      <c r="S4" s="3"/>
      <c r="T4" s="3">
        <f t="shared" ref="T4" si="4">IF(S4="ΝΑΙ",250,0)</f>
        <v>0</v>
      </c>
      <c r="U4" s="3"/>
      <c r="V4" s="3">
        <f t="shared" ref="V4" si="5">IF(U4="ΝΑΙ",120,0)</f>
        <v>0</v>
      </c>
      <c r="W4" s="3" t="s">
        <v>2</v>
      </c>
      <c r="X4" s="3">
        <f t="shared" ref="X4" si="6">IF(W4="ΑΡΙΣΤΗ",70,IF(W4="ΠΟΛΥ ΚΑΛΗ",50,IF(W4="ΚΑΛΗ",30,)))</f>
        <v>70</v>
      </c>
      <c r="Y4" s="3"/>
      <c r="Z4" s="3">
        <f t="shared" ref="Z4" si="7">IF(Y4="ΑΡΙΣΤΗ",70,IF(Y4="ΠΟΛΥ ΚΑΛΗ",50,IF(Y4="ΚΑΛΗ",30,)))</f>
        <v>0</v>
      </c>
      <c r="AA4" s="3"/>
      <c r="AB4" s="3">
        <f t="shared" ref="AB4" si="8">IF(AA4="ΑΡΙΣΤΗ",70,IF(AA4="ΠΟΛΥ ΚΑΛΗ",50,IF(AA4="ΚΑΛΗ",30,)))</f>
        <v>0</v>
      </c>
      <c r="AC4" s="3"/>
      <c r="AD4" s="3">
        <f t="shared" ref="AD4" si="9">IF(AC4="ΝΑΙ",150,0)</f>
        <v>0</v>
      </c>
      <c r="AE4" s="3">
        <v>24</v>
      </c>
      <c r="AF4" s="3">
        <f t="shared" ref="AF4" si="10">AE4*17</f>
        <v>408</v>
      </c>
      <c r="AG4" s="3">
        <v>60</v>
      </c>
      <c r="AH4" s="4">
        <f t="shared" ref="AH4" si="11">AG4*7</f>
        <v>420</v>
      </c>
      <c r="AI4" s="10">
        <f t="shared" ref="AI4" si="12">H4+AD4+P4+R4+T4+V4+Z4+AB4+AF4+AH4+X4</f>
        <v>1622.9</v>
      </c>
    </row>
  </sheetData>
  <mergeCells count="4">
    <mergeCell ref="A1:E1"/>
    <mergeCell ref="A2:E2"/>
    <mergeCell ref="F2:K2"/>
    <mergeCell ref="O2:AH2"/>
  </mergeCells>
  <dataValidations count="4">
    <dataValidation type="decimal" allowBlank="1" showInputMessage="1" showErrorMessage="1" sqref="G4">
      <formula1>5</formula1>
      <formula2>10</formula2>
    </dataValidation>
    <dataValidation type="whole" allowBlank="1" showInputMessage="1" showErrorMessage="1" errorTitle="ΠΡΟΣΟΧΗ!" error="ΑΠΟ 1 ΕΩΣ 84 ΜΗΝΕΣ" sqref="AG4">
      <formula1>1</formula1>
      <formula2>84</formula2>
    </dataValidation>
    <dataValidation type="list" allowBlank="1" showInputMessage="1" showErrorMessage="1" sqref="AC4 AA4 Y4 W4 Q4 U4 F4 M4:O4 I4:K4 S4">
      <formula1>#REF!</formula1>
    </dataValidation>
    <dataValidation type="whole" allowBlank="1" showInputMessage="1" showErrorMessage="1" errorTitle="ΠΡΟΣΟΧΗ!" error="ΑΠΟ 1 ΕΩΣ 24 ΜΗΝΕΣ" sqref="AE4">
      <formula1>1</formula1>
      <formula2>24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5"/>
  <sheetViews>
    <sheetView workbookViewId="0">
      <selection activeCell="D9" sqref="D8:D9"/>
    </sheetView>
  </sheetViews>
  <sheetFormatPr defaultRowHeight="15"/>
  <cols>
    <col min="1" max="1" width="4.85546875" style="1" customWidth="1"/>
    <col min="2" max="3" width="15.85546875" style="1" customWidth="1"/>
    <col min="4" max="5" width="9.7109375" style="1" customWidth="1"/>
    <col min="6" max="6" width="7.28515625" style="1" customWidth="1"/>
    <col min="7" max="7" width="15.42578125" style="1" customWidth="1"/>
    <col min="8" max="8" width="10.7109375" style="1" customWidth="1"/>
    <col min="9" max="9" width="10.28515625" style="1" customWidth="1"/>
    <col min="10" max="10" width="15.140625" style="1" customWidth="1"/>
    <col min="11" max="18" width="9.140625" style="1"/>
    <col min="19" max="20" width="9.140625" style="1" hidden="1" customWidth="1"/>
    <col min="21" max="16384" width="9.140625" style="1"/>
  </cols>
  <sheetData>
    <row r="1" spans="1:20" ht="47.25" customHeight="1">
      <c r="A1" s="29" t="s">
        <v>87</v>
      </c>
      <c r="B1" s="30"/>
      <c r="C1" s="30"/>
      <c r="D1" s="31"/>
      <c r="E1" s="5"/>
      <c r="F1" s="5"/>
      <c r="G1" s="5"/>
      <c r="H1" s="3"/>
      <c r="I1" s="3"/>
    </row>
    <row r="2" spans="1:20" s="2" customFormat="1" ht="15.75">
      <c r="A2" s="23" t="s">
        <v>7</v>
      </c>
      <c r="B2" s="24"/>
      <c r="C2" s="24"/>
      <c r="D2" s="25" t="s">
        <v>0</v>
      </c>
      <c r="E2" s="25"/>
      <c r="F2" s="25"/>
      <c r="G2" s="25"/>
      <c r="H2" s="26"/>
      <c r="I2" s="26"/>
    </row>
    <row r="3" spans="1:20" s="9" customFormat="1" ht="94.5" customHeight="1">
      <c r="A3" s="6" t="s">
        <v>1</v>
      </c>
      <c r="B3" s="6" t="s">
        <v>30</v>
      </c>
      <c r="C3" s="6" t="s">
        <v>67</v>
      </c>
      <c r="D3" s="6" t="s">
        <v>18</v>
      </c>
      <c r="E3" s="8" t="s">
        <v>11</v>
      </c>
      <c r="F3" s="8" t="s">
        <v>4</v>
      </c>
      <c r="G3" s="8" t="s">
        <v>15</v>
      </c>
      <c r="H3" s="6" t="s">
        <v>16</v>
      </c>
      <c r="I3" s="6" t="s">
        <v>17</v>
      </c>
      <c r="J3" s="6" t="s">
        <v>88</v>
      </c>
    </row>
    <row r="4" spans="1:20" ht="18" customHeight="1">
      <c r="A4" s="3">
        <v>1</v>
      </c>
      <c r="B4" s="6" t="s">
        <v>34</v>
      </c>
      <c r="C4" s="6" t="s">
        <v>69</v>
      </c>
      <c r="D4" s="5" t="s">
        <v>5</v>
      </c>
      <c r="E4" s="5"/>
      <c r="F4" s="5">
        <f t="shared" ref="F4:F5" si="0">E4*110</f>
        <v>0</v>
      </c>
      <c r="G4" s="5" t="s">
        <v>5</v>
      </c>
      <c r="H4" s="3" t="s">
        <v>13</v>
      </c>
      <c r="I4" s="3" t="s">
        <v>13</v>
      </c>
      <c r="J4" s="3" t="s">
        <v>89</v>
      </c>
      <c r="S4" s="1" t="s">
        <v>13</v>
      </c>
      <c r="T4" s="1" t="s">
        <v>6</v>
      </c>
    </row>
    <row r="5" spans="1:20" ht="18" customHeight="1">
      <c r="A5" s="3">
        <v>2</v>
      </c>
      <c r="B5" s="6" t="s">
        <v>35</v>
      </c>
      <c r="C5" s="6" t="s">
        <v>70</v>
      </c>
      <c r="D5" s="5" t="s">
        <v>5</v>
      </c>
      <c r="E5" s="5"/>
      <c r="F5" s="5">
        <f t="shared" si="0"/>
        <v>0</v>
      </c>
      <c r="G5" s="5" t="s">
        <v>5</v>
      </c>
      <c r="H5" s="3" t="s">
        <v>13</v>
      </c>
      <c r="I5" s="3" t="s">
        <v>5</v>
      </c>
      <c r="J5" s="3">
        <v>147</v>
      </c>
      <c r="T5" s="1" t="s">
        <v>3</v>
      </c>
    </row>
  </sheetData>
  <mergeCells count="3">
    <mergeCell ref="A2:C2"/>
    <mergeCell ref="D2:I2"/>
    <mergeCell ref="A1:D1"/>
  </mergeCells>
  <dataValidations count="2">
    <dataValidation type="list" allowBlank="1" showInputMessage="1" showErrorMessage="1" sqref="G4:I5 D4:D5">
      <formula1>$S$4:$S$4</formula1>
    </dataValidation>
    <dataValidation type="decimal" allowBlank="1" showInputMessage="1" showErrorMessage="1" sqref="E4:E5">
      <formula1>5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ΠΕ 21_ΠΡΟΣΛΗΠΤΕΟΣ</vt:lpstr>
      <vt:lpstr>ΠΕ21_ΓΕΝΙΚΗ ΚΑΤΑΤΑΞΗ ΜΕ ΕΜΠΕΙΡ</vt:lpstr>
      <vt:lpstr>ΠΕ21_ΤΡΙΤΕΚΝΟΙ ΜΕ ΕΜΠΕΙΡΙΑ</vt:lpstr>
      <vt:lpstr>ΠΕ21_ΑΠΟΡΡΙΠΤΕΟΙ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2018-07-11T08:00:05Z</cp:lastPrinted>
  <dcterms:created xsi:type="dcterms:W3CDTF">2017-10-23T05:29:48Z</dcterms:created>
  <dcterms:modified xsi:type="dcterms:W3CDTF">2018-11-26T09:51:10Z</dcterms:modified>
</cp:coreProperties>
</file>